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2495" activeTab="0"/>
  </bookViews>
  <sheets>
    <sheet name="Data" sheetId="1" r:id="rId1"/>
  </sheets>
  <definedNames>
    <definedName name="_xlnm.Print_Area" localSheetId="0">'Data'!$A$1:$I$226</definedName>
  </definedNames>
  <calcPr fullCalcOnLoad="1"/>
</workbook>
</file>

<file path=xl/sharedStrings.xml><?xml version="1.0" encoding="utf-8"?>
<sst xmlns="http://schemas.openxmlformats.org/spreadsheetml/2006/main" count="212" uniqueCount="146">
  <si>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</si>
  <si>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</si>
  <si>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</si>
  <si>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</si>
  <si>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</si>
  <si>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</si>
  <si>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</si>
  <si>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</si>
  <si>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</si>
  <si>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</si>
  <si>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</si>
  <si>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</si>
  <si>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</si>
  <si>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</si>
  <si>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</si>
  <si>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</si>
  <si>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</si>
  <si>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</si>
  <si>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</si>
  <si>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</si>
  <si>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</si>
  <si>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</si>
  <si>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</si>
  <si>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</si>
  <si>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</si>
  <si>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</si>
  <si>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</si>
  <si>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</si>
  <si>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</si>
  <si>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</si>
  <si>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</si>
  <si>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</si>
  <si>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</si>
  <si>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</si>
  <si>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</si>
  <si>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</si>
  <si>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</si>
  <si>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</si>
  <si>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</si>
  <si>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</si>
  <si>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</si>
  <si>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</si>
  <si>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</si>
  <si>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</si>
  <si>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</si>
  <si>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</si>
  <si>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</si>
  <si>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</si>
  <si>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</si>
  <si>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</si>
  <si>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</si>
  <si>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</si>
  <si>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</si>
  <si>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</si>
  <si>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</si>
  <si>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</si>
  <si>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</si>
  <si>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</si>
  <si>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</si>
  <si>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</si>
  <si>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</si>
  <si>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</si>
  <si>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</si>
  <si>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</si>
  <si>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</si>
  <si>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</si>
  <si>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</si>
  <si>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</si>
  <si>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</si>
  <si>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</si>
  <si>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</si>
  <si>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</si>
  <si>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</si>
  <si>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</si>
  <si>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</si>
  <si>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</si>
  <si>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</si>
  <si>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</si>
  <si>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</si>
  <si>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</si>
  <si>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</si>
  <si>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</si>
  <si>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</si>
  <si>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</si>
  <si>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</si>
  <si>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</si>
  <si>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</si>
  <si>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</si>
  <si>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</si>
  <si>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</si>
  <si>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</si>
  <si>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</si>
  <si>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</si>
  <si>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</si>
  <si>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</si>
  <si>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</si>
  <si>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</si>
  <si>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</si>
  <si>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</si>
  <si>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</si>
  <si>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</si>
  <si>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</si>
  <si>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</si>
  <si>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</si>
  <si>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</si>
  <si>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</si>
  <si>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</si>
  <si>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</si>
  <si>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</si>
  <si>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</si>
  <si>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</si>
  <si>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</si>
  <si>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</si>
  <si>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</si>
  <si>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</si>
  <si>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</si>
  <si>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</si>
  <si>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</si>
  <si>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</si>
  <si>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</si>
  <si>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</si>
  <si>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</si>
  <si>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</si>
  <si>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</si>
  <si>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</si>
  <si>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</si>
  <si>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</si>
  <si>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</si>
  <si>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</si>
  <si>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Change in NPCC, Depreciable Life &amp; Investment of Base Plan and Balanced Portfolio projects.  Windspeed costs are locked down and don't vary.</t>
  </si>
  <si>
    <t>New plant added above projections and Windspeed costs included</t>
  </si>
  <si>
    <t>New plant added above projections</t>
  </si>
  <si>
    <t>Increase in Deferred Tax Liability is largely driven by significant Tax Deductions in excess of Book Expense related to accelerated Tax [Bonus] Depreciation</t>
  </si>
  <si>
    <t>Decrease in Net Operating Loss due to Bonus Depreciation</t>
  </si>
  <si>
    <t>Due to decrease in the Amortized Investment Tax Credit</t>
  </si>
  <si>
    <t>Increase due to increased capital spending for Transmission and Production assets</t>
  </si>
  <si>
    <t>Decrease due nearing the end of the amortized period of Bonus Depreciation</t>
  </si>
  <si>
    <t>Reduced PtP revenues due to Z2 revenue clawback</t>
  </si>
  <si>
    <t>Comparison - 2017 Projected Data to 2017 Actual Data</t>
  </si>
  <si>
    <t>2017 Projected Data</t>
  </si>
  <si>
    <t>2017 Actual Data</t>
  </si>
  <si>
    <t>Decrease in overall revenue requirement</t>
  </si>
  <si>
    <t>Decrease due Transmission Plant placed in service during 2016 &amp; 2017</t>
  </si>
  <si>
    <t>Decrease due to changes in Depreciation Rates during 2016 &amp; 2017</t>
  </si>
  <si>
    <t>Decrease due to changes in Depreciation Rates which reduced Depreciation Expense</t>
  </si>
  <si>
    <t>ATTACHMENT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</si>
</sst>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  <numFmt numFmtId="175" formatCode="#,##0.000_);\(#,##0.000\)"/>
    <numFmt numFmtId="176" formatCode="#,##0.0000000"/>
    <numFmt numFmtId="177" formatCode="0.000000_);\(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0" fontId="3" fillId="0" borderId="0" xfId="59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left" vertical="center" wrapText="1" readingOrder="1"/>
      <protection locked="0"/>
    </xf>
    <xf numFmtId="0" fontId="12" fillId="0" borderId="0" xfId="56" applyNumberFormat="1" applyFont="1" applyFill="1" applyAlignment="1" applyProtection="1">
      <alignment horizontal="left" vertical="center" wrapText="1" readingOrder="1"/>
      <protection locked="0"/>
    </xf>
    <xf numFmtId="175" fontId="3" fillId="0" borderId="0" xfId="59" applyNumberFormat="1" applyFont="1" applyFill="1" applyAlignment="1" applyProtection="1">
      <alignment horizontal="right"/>
      <protection locked="0"/>
    </xf>
    <xf numFmtId="176" fontId="3" fillId="0" borderId="0" xfId="56" applyNumberFormat="1" applyFont="1" applyAlignment="1" applyProtection="1">
      <alignment/>
      <protection locked="0"/>
    </xf>
    <xf numFmtId="177" fontId="3" fillId="0" borderId="0" xfId="59" applyNumberFormat="1" applyFont="1" applyAlignment="1">
      <alignment/>
    </xf>
    <xf numFmtId="164" fontId="11" fillId="0" borderId="0" xfId="56" applyNumberFormat="1" applyFont="1" applyAlignment="1">
      <alignment horizontal="center" vertical="center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5"/>
  <sheetViews>
    <sheetView tabSelected="1" view="pageBreakPreview" zoomScale="70" zoomScaleNormal="75" zoomScaleSheetLayoutView="7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30" customHeight="1">
      <c r="A1" s="156" t="s">
        <v>145</v>
      </c>
      <c r="B1" s="156"/>
      <c r="C1" s="156"/>
      <c r="D1" s="156"/>
      <c r="E1" s="156"/>
      <c r="F1" s="156"/>
      <c r="G1" s="156"/>
      <c r="H1" s="156"/>
      <c r="I1" s="156"/>
    </row>
    <row r="2" spans="1:9" ht="15.75">
      <c r="A2" s="1"/>
      <c r="B2" s="2"/>
      <c r="C2" s="3"/>
      <c r="D2" s="4"/>
      <c r="E2" s="4"/>
      <c r="F2" s="2"/>
      <c r="G2" s="2"/>
      <c r="H2" s="113"/>
      <c r="I2" s="118" t="s">
        <v>122</v>
      </c>
    </row>
    <row r="3" spans="1:9" ht="18">
      <c r="A3" s="157" t="s">
        <v>0</v>
      </c>
      <c r="B3" s="157"/>
      <c r="C3" s="157"/>
      <c r="D3" s="157"/>
      <c r="E3" s="157"/>
      <c r="F3" s="157"/>
      <c r="G3" s="157"/>
      <c r="H3" s="157"/>
      <c r="I3" s="157"/>
    </row>
    <row r="4" spans="1:7" ht="15">
      <c r="A4" s="1"/>
      <c r="B4" s="2"/>
      <c r="C4" s="17"/>
      <c r="D4" s="95"/>
      <c r="E4" s="95"/>
      <c r="F4" s="103"/>
      <c r="G4" s="103"/>
    </row>
    <row r="5" spans="1:9" ht="15">
      <c r="A5" s="158" t="s">
        <v>138</v>
      </c>
      <c r="B5" s="158"/>
      <c r="C5" s="158"/>
      <c r="D5" s="158"/>
      <c r="E5" s="158"/>
      <c r="F5" s="158"/>
      <c r="G5" s="158"/>
      <c r="H5" s="158"/>
      <c r="I5" s="158"/>
    </row>
    <row r="6" spans="1:8" ht="15">
      <c r="A6" s="1"/>
      <c r="B6" s="2"/>
      <c r="C6" s="110"/>
      <c r="D6" s="97"/>
      <c r="E6" s="97"/>
      <c r="F6" s="104"/>
      <c r="G6" s="104"/>
      <c r="H6" s="25"/>
    </row>
    <row r="7" spans="1:8" ht="15">
      <c r="A7" s="11"/>
      <c r="B7" s="12"/>
      <c r="C7" s="10"/>
      <c r="D7" s="13"/>
      <c r="E7" s="13"/>
      <c r="F7" s="10"/>
      <c r="G7" s="10"/>
      <c r="H7" s="25"/>
    </row>
    <row r="8" spans="1:9" ht="31.5">
      <c r="A8" s="11" t="s">
        <v>1</v>
      </c>
      <c r="B8" s="12"/>
      <c r="D8" s="7"/>
      <c r="E8" s="112" t="s">
        <v>139</v>
      </c>
      <c r="F8" s="112" t="s">
        <v>140</v>
      </c>
      <c r="G8" s="112" t="s">
        <v>123</v>
      </c>
      <c r="H8" s="121" t="s">
        <v>124</v>
      </c>
      <c r="I8" s="117" t="s">
        <v>121</v>
      </c>
    </row>
    <row r="9" spans="1:8" ht="15.75" thickBot="1">
      <c r="A9" s="14" t="s">
        <v>2</v>
      </c>
      <c r="B9" s="15"/>
      <c r="C9" s="10"/>
      <c r="D9" s="10"/>
      <c r="E9" s="10"/>
      <c r="G9" s="10"/>
      <c r="H9" s="25"/>
    </row>
    <row r="10" spans="1:8" ht="15">
      <c r="A10" s="11">
        <v>1</v>
      </c>
      <c r="B10" s="12"/>
      <c r="C10" s="16" t="s">
        <v>3</v>
      </c>
      <c r="D10" s="100"/>
      <c r="E10" s="122">
        <v>282621826</v>
      </c>
      <c r="F10" s="122">
        <v>269395047</v>
      </c>
      <c r="G10" s="125">
        <f>F10-E10</f>
        <v>-13226779</v>
      </c>
      <c r="H10" s="130">
        <f>(F10/E10)-1</f>
        <v>-0.04680027437088319</v>
      </c>
    </row>
    <row r="11" spans="1:8" ht="15">
      <c r="A11" s="11"/>
      <c r="B11" s="12"/>
      <c r="C11" s="16"/>
      <c r="D11" s="100"/>
      <c r="G11" s="129"/>
      <c r="H11" s="130"/>
    </row>
    <row r="12" spans="1:9" ht="15.75" thickBot="1">
      <c r="A12" s="11">
        <f>A10+1</f>
        <v>2</v>
      </c>
      <c r="B12" s="12"/>
      <c r="C12" s="6" t="s">
        <v>6</v>
      </c>
      <c r="D12" s="49" t="s">
        <v>5</v>
      </c>
      <c r="E12" s="136">
        <v>19525626</v>
      </c>
      <c r="F12" s="136">
        <v>18439153</v>
      </c>
      <c r="G12" s="137">
        <f>F12-E12</f>
        <v>-1086473</v>
      </c>
      <c r="H12" s="130">
        <f>(F12/E12)-1</f>
        <v>-0.05564344006179367</v>
      </c>
      <c r="I12" s="151" t="s">
        <v>137</v>
      </c>
    </row>
    <row r="13" spans="1:8" ht="15">
      <c r="A13" s="11">
        <f>A12+1</f>
        <v>3</v>
      </c>
      <c r="B13" s="19"/>
      <c r="C13" s="17" t="s">
        <v>7</v>
      </c>
      <c r="E13" s="133">
        <v>263096200</v>
      </c>
      <c r="F13" s="133">
        <v>250955894</v>
      </c>
      <c r="G13" s="134">
        <f>F13-E13</f>
        <v>-12140306</v>
      </c>
      <c r="H13" s="130">
        <f>(F13/E13)-1</f>
        <v>-0.0461439807948576</v>
      </c>
    </row>
    <row r="14" spans="1:8" ht="15">
      <c r="A14" s="20"/>
      <c r="B14" s="19"/>
      <c r="C14" s="17"/>
      <c r="E14" s="133"/>
      <c r="F14" s="133"/>
      <c r="G14" s="135"/>
      <c r="H14" s="130"/>
    </row>
    <row r="15" spans="1:9" ht="30">
      <c r="A15" s="23">
        <f>A13+1</f>
        <v>4</v>
      </c>
      <c r="B15" s="144"/>
      <c r="C15" s="145" t="s">
        <v>105</v>
      </c>
      <c r="D15" s="146"/>
      <c r="E15" s="147">
        <v>169301088</v>
      </c>
      <c r="F15" s="147">
        <v>159472280</v>
      </c>
      <c r="G15" s="148">
        <f>F15-E15</f>
        <v>-9828808</v>
      </c>
      <c r="H15" s="149">
        <f>(F15/E15)-1</f>
        <v>-0.05805519690458216</v>
      </c>
      <c r="I15" s="124" t="s">
        <v>129</v>
      </c>
    </row>
    <row r="16" spans="1:8" ht="15">
      <c r="A16" s="11">
        <f>A15+1</f>
        <v>5</v>
      </c>
      <c r="B16" s="19"/>
      <c r="C16" s="17" t="s">
        <v>106</v>
      </c>
      <c r="E16" s="133">
        <v>8771047</v>
      </c>
      <c r="F16" s="133">
        <v>0</v>
      </c>
      <c r="G16" s="148">
        <f>F16-E16</f>
        <v>-8771047</v>
      </c>
      <c r="H16" s="149">
        <f>(F16/E16)-1</f>
        <v>-1</v>
      </c>
    </row>
    <row r="17" spans="1:8" ht="15">
      <c r="A17" s="11"/>
      <c r="B17" s="19"/>
      <c r="C17" s="21"/>
      <c r="E17" s="133"/>
      <c r="F17" s="133"/>
      <c r="G17" s="135"/>
      <c r="H17" s="130"/>
    </row>
    <row r="18" spans="1:8" ht="15">
      <c r="A18" s="11">
        <f>A16+1</f>
        <v>6</v>
      </c>
      <c r="B18" s="19"/>
      <c r="C18" s="17" t="s">
        <v>8</v>
      </c>
      <c r="E18" s="133">
        <v>-15633526</v>
      </c>
      <c r="F18" s="133">
        <v>0</v>
      </c>
      <c r="G18" s="134">
        <f>F18-E18</f>
        <v>15633526</v>
      </c>
      <c r="H18" s="150">
        <f>(F18/E18)-1</f>
        <v>-1</v>
      </c>
    </row>
    <row r="19" spans="1:8" ht="15">
      <c r="A19" s="11"/>
      <c r="B19" s="19"/>
      <c r="C19" s="21"/>
      <c r="E19" s="133"/>
      <c r="F19" s="133"/>
      <c r="G19" s="135"/>
      <c r="H19" s="130"/>
    </row>
    <row r="20" spans="1:8" ht="15">
      <c r="A20" s="22">
        <f>A18+1</f>
        <v>7</v>
      </c>
      <c r="B20" s="19"/>
      <c r="C20" s="16" t="s">
        <v>107</v>
      </c>
      <c r="E20" s="133">
        <v>0</v>
      </c>
      <c r="F20" s="133">
        <v>0</v>
      </c>
      <c r="G20" s="129"/>
      <c r="H20" s="130"/>
    </row>
    <row r="21" spans="1:8" ht="15">
      <c r="A21" s="11"/>
      <c r="B21" s="19"/>
      <c r="C21" s="21"/>
      <c r="G21" s="129"/>
      <c r="H21" s="130"/>
    </row>
    <row r="22" spans="1:9" ht="15">
      <c r="A22" s="23">
        <f>A20+1</f>
        <v>8</v>
      </c>
      <c r="B22" s="19"/>
      <c r="C22" s="17" t="s">
        <v>9</v>
      </c>
      <c r="E22" s="123">
        <v>100657591</v>
      </c>
      <c r="F22" s="123">
        <v>91483615</v>
      </c>
      <c r="G22" s="125">
        <f>F22-E22</f>
        <v>-9173976</v>
      </c>
      <c r="H22" s="130">
        <f>(F22/E22)-1</f>
        <v>-0.09114042874322315</v>
      </c>
      <c r="I22" s="5" t="s">
        <v>141</v>
      </c>
    </row>
    <row r="23" spans="1:8" ht="15">
      <c r="A23" s="11"/>
      <c r="B23" s="19"/>
      <c r="C23" s="21"/>
      <c r="G23" s="120"/>
      <c r="H23" s="130"/>
    </row>
    <row r="24" spans="1:8" ht="15">
      <c r="A24" s="11"/>
      <c r="B24" s="19"/>
      <c r="C24" s="21"/>
      <c r="G24" s="120"/>
      <c r="H24" s="130"/>
    </row>
    <row r="25" spans="1:8" ht="15">
      <c r="A25" s="20"/>
      <c r="B25" s="19"/>
      <c r="C25" s="17"/>
      <c r="G25" s="120"/>
      <c r="H25" s="130"/>
    </row>
    <row r="26" spans="1:8" ht="15">
      <c r="A26" s="11">
        <f>A22+1</f>
        <v>9</v>
      </c>
      <c r="B26" s="19"/>
      <c r="C26" s="17" t="s">
        <v>10</v>
      </c>
      <c r="D26" s="10"/>
      <c r="G26" s="120"/>
      <c r="H26" s="25"/>
    </row>
    <row r="27" spans="1:8" ht="15">
      <c r="A27" s="11">
        <f>A26+1</f>
        <v>10</v>
      </c>
      <c r="B27" s="19"/>
      <c r="C27" s="6" t="s">
        <v>11</v>
      </c>
      <c r="D27" s="12"/>
      <c r="E27" s="126">
        <v>0.1428</v>
      </c>
      <c r="F27" s="126">
        <v>0.1339</v>
      </c>
      <c r="G27" s="101">
        <f>F27-E27</f>
        <v>-0.008900000000000019</v>
      </c>
      <c r="H27" s="130">
        <f>(F27/E27)-1</f>
        <v>-0.06232492997198891</v>
      </c>
    </row>
    <row r="28" spans="1:8" ht="15">
      <c r="A28" s="11">
        <f>A27+1</f>
        <v>11</v>
      </c>
      <c r="B28" s="19"/>
      <c r="C28" s="6" t="s">
        <v>12</v>
      </c>
      <c r="D28" s="12"/>
      <c r="E28" s="126">
        <v>0.0119</v>
      </c>
      <c r="F28" s="126">
        <v>0.0112</v>
      </c>
      <c r="G28" s="101">
        <f>F28-E28</f>
        <v>-0.000700000000000001</v>
      </c>
      <c r="H28" s="130">
        <f>(F28/E28)-1</f>
        <v>-0.05882352941176483</v>
      </c>
    </row>
    <row r="29" spans="1:8" ht="15">
      <c r="A29" s="11"/>
      <c r="B29" s="19"/>
      <c r="C29" s="6"/>
      <c r="D29" s="12"/>
      <c r="E29" s="126"/>
      <c r="F29" s="126"/>
      <c r="G29" s="101"/>
      <c r="H29" s="130"/>
    </row>
    <row r="30" spans="1:9" ht="15">
      <c r="A30" s="11">
        <f>A28+1</f>
        <v>12</v>
      </c>
      <c r="B30" s="19"/>
      <c r="C30" s="17" t="s">
        <v>108</v>
      </c>
      <c r="D30" s="12"/>
      <c r="E30" s="126">
        <v>0.1146</v>
      </c>
      <c r="F30" s="126">
        <v>0.1101</v>
      </c>
      <c r="G30" s="101">
        <f>F30-E30</f>
        <v>-0.00449999999999999</v>
      </c>
      <c r="H30" s="130">
        <f>(F30/E30)-1</f>
        <v>-0.03926701570680624</v>
      </c>
      <c r="I30" s="5" t="s">
        <v>144</v>
      </c>
    </row>
    <row r="31" spans="1:6" ht="15">
      <c r="A31" s="11">
        <f>A30+1</f>
        <v>13</v>
      </c>
      <c r="B31" s="19"/>
      <c r="C31" s="6" t="s">
        <v>11</v>
      </c>
      <c r="D31" s="19"/>
      <c r="E31" s="126"/>
      <c r="F31" s="126"/>
    </row>
    <row r="32" spans="1:8" ht="15">
      <c r="A32" s="11"/>
      <c r="B32" s="19"/>
      <c r="C32" s="6"/>
      <c r="D32" s="19"/>
      <c r="E32" s="126"/>
      <c r="F32" s="126"/>
      <c r="G32" s="101"/>
      <c r="H32" s="130"/>
    </row>
    <row r="33" spans="1:8" ht="15">
      <c r="A33" s="11">
        <f>A31+1</f>
        <v>14</v>
      </c>
      <c r="B33" s="19"/>
      <c r="C33" s="17" t="s">
        <v>109</v>
      </c>
      <c r="D33" s="19"/>
      <c r="E33" s="126">
        <v>0.0162</v>
      </c>
      <c r="F33" s="126">
        <v>0.0171</v>
      </c>
      <c r="G33" s="101">
        <f>F33-E33</f>
        <v>0.0009000000000000015</v>
      </c>
      <c r="H33" s="130">
        <f>(F33/E33)-1</f>
        <v>0.05555555555555558</v>
      </c>
    </row>
    <row r="34" spans="1:6" ht="15">
      <c r="A34" s="11">
        <f>A33+1</f>
        <v>15</v>
      </c>
      <c r="B34" s="19"/>
      <c r="C34" s="6" t="s">
        <v>11</v>
      </c>
      <c r="D34" s="19"/>
      <c r="E34" s="126"/>
      <c r="F34" s="126"/>
    </row>
    <row r="35" spans="1:8" ht="15">
      <c r="A35" s="11"/>
      <c r="B35" s="12"/>
      <c r="C35" s="2"/>
      <c r="D35" s="2"/>
      <c r="E35" s="2"/>
      <c r="F35" s="2"/>
      <c r="G35" s="2"/>
      <c r="H35" s="25"/>
    </row>
    <row r="36" spans="1:8" ht="15">
      <c r="A36" s="11"/>
      <c r="B36" s="12"/>
      <c r="C36" s="16"/>
      <c r="D36" s="2"/>
      <c r="E36" s="2"/>
      <c r="F36" s="2"/>
      <c r="G36" s="2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">
      <c r="A40" s="20"/>
      <c r="B40" s="19"/>
      <c r="C40" s="27"/>
      <c r="D40" s="28"/>
      <c r="E40" s="28"/>
      <c r="F40" s="28"/>
      <c r="G40" s="28"/>
      <c r="H40" s="25"/>
    </row>
    <row r="41" spans="1:8" ht="15.75">
      <c r="A41" s="1"/>
      <c r="B41" s="2"/>
      <c r="C41" s="29"/>
      <c r="D41" s="4"/>
      <c r="E41" s="4"/>
      <c r="F41" s="2"/>
      <c r="G41" s="2"/>
      <c r="H41" s="25"/>
    </row>
    <row r="42" spans="1:8" ht="15">
      <c r="A42" s="1"/>
      <c r="B42" s="2"/>
      <c r="C42" s="10"/>
      <c r="D42" s="10"/>
      <c r="E42" s="10"/>
      <c r="F42" s="10"/>
      <c r="G42" s="10"/>
      <c r="H42" s="25"/>
    </row>
    <row r="43" spans="1:8" ht="15">
      <c r="A43" s="1"/>
      <c r="B43" s="2"/>
      <c r="C43" s="6"/>
      <c r="D43" s="95"/>
      <c r="E43" s="95"/>
      <c r="F43" s="6"/>
      <c r="G43" s="6"/>
      <c r="H43" s="25"/>
    </row>
    <row r="44" spans="1:9" ht="15.75">
      <c r="A44" s="1"/>
      <c r="B44" s="2"/>
      <c r="C44" s="3"/>
      <c r="D44" s="4"/>
      <c r="E44" s="4"/>
      <c r="F44" s="2"/>
      <c r="G44" s="2"/>
      <c r="H44" s="113"/>
      <c r="I44" s="118" t="s">
        <v>125</v>
      </c>
    </row>
    <row r="45" spans="1:9" ht="18">
      <c r="A45" s="157" t="s">
        <v>0</v>
      </c>
      <c r="B45" s="157"/>
      <c r="C45" s="157"/>
      <c r="D45" s="157"/>
      <c r="E45" s="157"/>
      <c r="F45" s="157"/>
      <c r="G45" s="157"/>
      <c r="H45" s="157"/>
      <c r="I45" s="157"/>
    </row>
    <row r="46" spans="1:7" ht="15">
      <c r="A46" s="1"/>
      <c r="B46" s="2"/>
      <c r="C46" s="17"/>
      <c r="D46" s="95"/>
      <c r="E46" s="95"/>
      <c r="F46" s="103"/>
      <c r="G46" s="103"/>
    </row>
    <row r="47" spans="1:9" ht="15">
      <c r="A47" s="158" t="str">
        <f>A5</f>
        <v>Comparison - 2017 Projected Data to 2017 Actual Data</v>
      </c>
      <c r="B47" s="158"/>
      <c r="C47" s="158"/>
      <c r="D47" s="158"/>
      <c r="E47" s="158"/>
      <c r="F47" s="158"/>
      <c r="G47" s="158"/>
      <c r="H47" s="158"/>
      <c r="I47" s="158"/>
    </row>
    <row r="48" spans="1:8" ht="15">
      <c r="A48" s="1"/>
      <c r="B48" s="2"/>
      <c r="C48" s="6"/>
      <c r="D48" s="9"/>
      <c r="E48" s="9"/>
      <c r="F48" s="30"/>
      <c r="G48" s="30"/>
      <c r="H48" s="25"/>
    </row>
    <row r="49" spans="1:8" ht="15">
      <c r="A49" s="32"/>
      <c r="B49" s="12"/>
      <c r="C49" s="6"/>
      <c r="D49" s="9"/>
      <c r="E49" s="9"/>
      <c r="F49" s="9"/>
      <c r="G49" s="9"/>
      <c r="H49" s="25"/>
    </row>
    <row r="50" spans="1:9" ht="31.5">
      <c r="A50" s="5"/>
      <c r="B50" s="15"/>
      <c r="C50" s="33" t="s">
        <v>14</v>
      </c>
      <c r="D50" s="33"/>
      <c r="E50" s="112" t="str">
        <f>E8</f>
        <v>2017 Projected Data</v>
      </c>
      <c r="F50" s="112" t="str">
        <f>F8</f>
        <v>2017 Actual Data</v>
      </c>
      <c r="G50" s="112" t="s">
        <v>123</v>
      </c>
      <c r="H50" s="121" t="s">
        <v>124</v>
      </c>
      <c r="I50" s="117" t="s">
        <v>121</v>
      </c>
    </row>
    <row r="51" spans="1:8" ht="15">
      <c r="A51" s="35" t="str">
        <f>A8</f>
        <v>Line</v>
      </c>
      <c r="B51" s="12"/>
      <c r="C51" s="6"/>
      <c r="D51" s="36"/>
      <c r="E51" s="9"/>
      <c r="G51" s="9"/>
      <c r="H51" s="25"/>
    </row>
    <row r="52" spans="1:8" ht="15.75" thickBot="1">
      <c r="A52" s="14" t="str">
        <f>A9</f>
        <v>No.</v>
      </c>
      <c r="B52" s="12"/>
      <c r="D52" s="9"/>
      <c r="E52" s="9"/>
      <c r="G52" s="9"/>
      <c r="H52" s="94"/>
    </row>
    <row r="53" spans="1:8" ht="15">
      <c r="A53" s="35">
        <f>+A34+1</f>
        <v>16</v>
      </c>
      <c r="B53" s="12"/>
      <c r="C53" s="6" t="s">
        <v>15</v>
      </c>
      <c r="D53" s="9"/>
      <c r="E53" s="9"/>
      <c r="G53" s="9"/>
      <c r="H53" s="25"/>
    </row>
    <row r="54" spans="1:9" ht="15">
      <c r="A54" s="32">
        <f>+A53+1</f>
        <v>17</v>
      </c>
      <c r="B54" s="40"/>
      <c r="C54" s="41" t="s">
        <v>18</v>
      </c>
      <c r="D54" s="43" t="s">
        <v>19</v>
      </c>
      <c r="E54" s="122">
        <v>2389936916</v>
      </c>
      <c r="F54" s="122">
        <v>2407983721</v>
      </c>
      <c r="G54" s="125">
        <f>F54-E54</f>
        <v>18046805</v>
      </c>
      <c r="H54" s="130">
        <f>(F54/E54)-1</f>
        <v>0.007551163747955503</v>
      </c>
      <c r="I54" s="5" t="s">
        <v>130</v>
      </c>
    </row>
    <row r="55" spans="1:9" ht="15">
      <c r="A55" s="32">
        <f>+A54+1</f>
        <v>18</v>
      </c>
      <c r="B55" s="40"/>
      <c r="C55" s="7" t="s">
        <v>21</v>
      </c>
      <c r="D55" s="18" t="s">
        <v>22</v>
      </c>
      <c r="E55" s="133">
        <v>30315091</v>
      </c>
      <c r="F55" s="133">
        <v>33721738</v>
      </c>
      <c r="G55" s="134">
        <f>F55-E55</f>
        <v>3406647</v>
      </c>
      <c r="H55" s="130">
        <f>(F55/E55)-1</f>
        <v>0.11237462556190247</v>
      </c>
      <c r="I55" s="5" t="s">
        <v>131</v>
      </c>
    </row>
    <row r="56" spans="1:14" ht="15.75" thickBot="1">
      <c r="A56" s="32">
        <f>+A55+1</f>
        <v>19</v>
      </c>
      <c r="B56" s="40"/>
      <c r="C56" s="7" t="s">
        <v>23</v>
      </c>
      <c r="D56" s="18" t="s">
        <v>22</v>
      </c>
      <c r="E56" s="136">
        <v>6752404</v>
      </c>
      <c r="F56" s="136">
        <v>9619430</v>
      </c>
      <c r="G56" s="137">
        <f>F56-E56</f>
        <v>2867026</v>
      </c>
      <c r="H56" s="130">
        <f>(F56/E56)-1</f>
        <v>0.4245933744485668</v>
      </c>
      <c r="I56" s="5" t="s">
        <v>131</v>
      </c>
      <c r="J56" s="45"/>
      <c r="K56" s="45"/>
      <c r="L56" s="31"/>
      <c r="M56" s="31"/>
      <c r="N56" s="31"/>
    </row>
    <row r="57" spans="1:14" ht="15">
      <c r="A57" s="32">
        <f>+A56+1</f>
        <v>20</v>
      </c>
      <c r="B57" s="40"/>
      <c r="C57" s="7" t="s">
        <v>24</v>
      </c>
      <c r="D57" s="39"/>
      <c r="E57" s="133">
        <v>2427004411</v>
      </c>
      <c r="F57" s="133">
        <v>2451324889</v>
      </c>
      <c r="G57" s="134">
        <f>F57-E57</f>
        <v>24320478</v>
      </c>
      <c r="H57" s="130">
        <f>(F57/E57)-1</f>
        <v>0.01002078030421849</v>
      </c>
      <c r="J57" s="45"/>
      <c r="K57" s="45"/>
      <c r="L57" s="31"/>
      <c r="M57" s="31"/>
      <c r="N57" s="31"/>
    </row>
    <row r="58" spans="1:14" ht="15">
      <c r="A58" s="32"/>
      <c r="B58" s="12"/>
      <c r="C58" s="7"/>
      <c r="E58" s="133"/>
      <c r="F58" s="133"/>
      <c r="G58" s="139"/>
      <c r="H58" s="130"/>
      <c r="I58" s="45"/>
      <c r="J58" s="45"/>
      <c r="K58" s="45"/>
      <c r="L58" s="31"/>
      <c r="M58" s="31"/>
      <c r="N58" s="31"/>
    </row>
    <row r="59" spans="1:14" ht="15">
      <c r="A59" s="11">
        <f>+A57+1</f>
        <v>21</v>
      </c>
      <c r="B59" s="12"/>
      <c r="C59" s="7" t="s">
        <v>25</v>
      </c>
      <c r="D59" s="39"/>
      <c r="E59" s="133"/>
      <c r="F59" s="133"/>
      <c r="G59" s="139"/>
      <c r="H59" s="130"/>
      <c r="I59" s="31"/>
      <c r="J59" s="31"/>
      <c r="K59" s="31"/>
      <c r="L59" s="31"/>
      <c r="M59" s="31"/>
      <c r="N59" s="31"/>
    </row>
    <row r="60" spans="1:14" ht="15">
      <c r="A60" s="32">
        <f>+A59+1</f>
        <v>22</v>
      </c>
      <c r="B60" s="40"/>
      <c r="C60" s="41" t="str">
        <f>C54</f>
        <v>  Transmission</v>
      </c>
      <c r="D60" s="43" t="str">
        <f>+D54</f>
        <v>TP</v>
      </c>
      <c r="E60" s="133">
        <v>547761004</v>
      </c>
      <c r="F60" s="133">
        <v>533932276</v>
      </c>
      <c r="G60" s="134">
        <f>F60-E60</f>
        <v>-13828728</v>
      </c>
      <c r="H60" s="130">
        <f>(F60/E60)-1</f>
        <v>-0.025245915461335033</v>
      </c>
      <c r="J60" s="31"/>
      <c r="K60" s="31"/>
      <c r="L60" s="31"/>
      <c r="M60" s="31"/>
      <c r="N60" s="31"/>
    </row>
    <row r="61" spans="1:14" ht="15">
      <c r="A61" s="32">
        <f>+A60+1</f>
        <v>23</v>
      </c>
      <c r="B61" s="40"/>
      <c r="C61" s="7" t="str">
        <f>+C55</f>
        <v>  General Plant   </v>
      </c>
      <c r="D61" s="18" t="str">
        <f>+D55</f>
        <v>W/S</v>
      </c>
      <c r="E61" s="133">
        <v>11717890</v>
      </c>
      <c r="F61" s="133">
        <v>13665053</v>
      </c>
      <c r="G61" s="134">
        <f>F61-E61</f>
        <v>1947163</v>
      </c>
      <c r="H61" s="130">
        <f>(F61/E61)-1</f>
        <v>0.16617010400336585</v>
      </c>
      <c r="I61" s="151"/>
      <c r="J61" s="31"/>
      <c r="K61" s="31"/>
      <c r="L61" s="31"/>
      <c r="M61" s="31"/>
      <c r="N61" s="31"/>
    </row>
    <row r="62" spans="1:14" ht="15.75" thickBot="1">
      <c r="A62" s="32">
        <f>+A61+1</f>
        <v>24</v>
      </c>
      <c r="B62" s="40"/>
      <c r="C62" s="7" t="str">
        <f>+C56</f>
        <v>  Intangible Plant</v>
      </c>
      <c r="D62" s="18" t="str">
        <f>+D56</f>
        <v>W/S</v>
      </c>
      <c r="E62" s="136">
        <v>3771352</v>
      </c>
      <c r="F62" s="136">
        <v>6322308</v>
      </c>
      <c r="G62" s="137">
        <f>F62-E62</f>
        <v>2550956</v>
      </c>
      <c r="H62" s="130">
        <f>(F62/E62)-1</f>
        <v>0.6764035815272613</v>
      </c>
      <c r="I62" s="151"/>
      <c r="J62" s="31"/>
      <c r="K62" s="31"/>
      <c r="L62" s="31"/>
      <c r="M62" s="31"/>
      <c r="N62" s="31"/>
    </row>
    <row r="63" spans="1:14" ht="15">
      <c r="A63" s="32">
        <f>+A62+1</f>
        <v>25</v>
      </c>
      <c r="B63" s="40"/>
      <c r="C63" s="7" t="s">
        <v>26</v>
      </c>
      <c r="D63" s="39"/>
      <c r="E63" s="133">
        <v>563250246</v>
      </c>
      <c r="F63" s="133">
        <v>553919638</v>
      </c>
      <c r="G63" s="134">
        <f>F63-E63</f>
        <v>-9330608</v>
      </c>
      <c r="H63" s="130">
        <f>(F63/E63)-1</f>
        <v>-0.016565652773811612</v>
      </c>
      <c r="J63" s="31"/>
      <c r="K63" s="31"/>
      <c r="L63" s="31"/>
      <c r="M63" s="31"/>
      <c r="N63" s="31"/>
    </row>
    <row r="64" spans="1:14" ht="15">
      <c r="A64" s="11"/>
      <c r="B64" s="12"/>
      <c r="C64" s="28"/>
      <c r="D64" s="39"/>
      <c r="E64" s="133"/>
      <c r="F64" s="133"/>
      <c r="G64" s="139"/>
      <c r="H64" s="130"/>
      <c r="I64" s="31"/>
      <c r="J64" s="31"/>
      <c r="K64" s="31"/>
      <c r="L64" s="31"/>
      <c r="M64" s="31"/>
      <c r="N64" s="31"/>
    </row>
    <row r="65" spans="1:14" ht="15">
      <c r="A65" s="11">
        <f>+A63+1</f>
        <v>26</v>
      </c>
      <c r="B65" s="12"/>
      <c r="C65" s="7" t="s">
        <v>27</v>
      </c>
      <c r="D65" s="39"/>
      <c r="E65" s="133"/>
      <c r="F65" s="133"/>
      <c r="G65" s="139"/>
      <c r="H65" s="130"/>
      <c r="I65" s="31"/>
      <c r="J65" s="31"/>
      <c r="K65" s="31"/>
      <c r="L65" s="31"/>
      <c r="M65" s="31"/>
      <c r="N65" s="31"/>
    </row>
    <row r="66" spans="1:14" ht="15">
      <c r="A66" s="32">
        <f>+A65+1</f>
        <v>27</v>
      </c>
      <c r="B66" s="40"/>
      <c r="C66" s="38" t="str">
        <f>+C60</f>
        <v>  Transmission</v>
      </c>
      <c r="D66" s="18"/>
      <c r="E66" s="133">
        <v>1842175912</v>
      </c>
      <c r="F66" s="133">
        <v>1874051446</v>
      </c>
      <c r="G66" s="134">
        <f>F66-E66</f>
        <v>31875534</v>
      </c>
      <c r="H66" s="130">
        <f>(F66/E66)-1</f>
        <v>0.01730319769809263</v>
      </c>
      <c r="J66" s="31"/>
      <c r="K66" s="31"/>
      <c r="L66" s="31"/>
      <c r="M66" s="31"/>
      <c r="N66" s="31"/>
    </row>
    <row r="67" spans="1:14" ht="15">
      <c r="A67" s="32">
        <f>+A66+1</f>
        <v>28</v>
      </c>
      <c r="B67" s="40"/>
      <c r="C67" s="47" t="str">
        <f>+C61</f>
        <v>  General Plant   </v>
      </c>
      <c r="D67" s="44"/>
      <c r="E67" s="133">
        <v>18597201</v>
      </c>
      <c r="F67" s="133">
        <v>20056684</v>
      </c>
      <c r="G67" s="134">
        <f>F67-E67</f>
        <v>1459483</v>
      </c>
      <c r="H67" s="130">
        <f>(F67/E67)-1</f>
        <v>0.07847863772618258</v>
      </c>
      <c r="I67" s="151"/>
      <c r="J67" s="31"/>
      <c r="K67" s="31"/>
      <c r="L67" s="31"/>
      <c r="M67" s="31"/>
      <c r="N67" s="31"/>
    </row>
    <row r="68" spans="1:14" ht="15.75" thickBot="1">
      <c r="A68" s="32">
        <f>+A67+1</f>
        <v>29</v>
      </c>
      <c r="B68" s="40"/>
      <c r="C68" s="47" t="str">
        <f>+C62</f>
        <v>  Intangible Plant</v>
      </c>
      <c r="D68" s="52"/>
      <c r="E68" s="136">
        <v>2981053</v>
      </c>
      <c r="F68" s="136">
        <v>3297121</v>
      </c>
      <c r="G68" s="137">
        <f>F68-E68</f>
        <v>316068</v>
      </c>
      <c r="H68" s="130">
        <f>(F68/E68)-1</f>
        <v>0.10602562248977132</v>
      </c>
      <c r="I68" s="151"/>
      <c r="J68" s="31"/>
      <c r="K68" s="31"/>
      <c r="L68" s="31"/>
      <c r="M68" s="31"/>
      <c r="N68" s="31"/>
    </row>
    <row r="69" spans="1:14" ht="15">
      <c r="A69" s="32">
        <f>+A68+1</f>
        <v>30</v>
      </c>
      <c r="B69" s="40"/>
      <c r="C69" s="47" t="s">
        <v>28</v>
      </c>
      <c r="D69" s="44"/>
      <c r="E69" s="133">
        <v>1863754166</v>
      </c>
      <c r="F69" s="133">
        <v>1897405251</v>
      </c>
      <c r="G69" s="134">
        <f>F69-E69</f>
        <v>33651085</v>
      </c>
      <c r="H69" s="130">
        <f>(F69/E69)-1</f>
        <v>0.01805553844701646</v>
      </c>
      <c r="J69" s="31"/>
      <c r="K69" s="31"/>
      <c r="L69" s="31"/>
      <c r="M69" s="31"/>
      <c r="N69" s="31"/>
    </row>
    <row r="70" spans="1:14" ht="15">
      <c r="A70" s="11"/>
      <c r="B70" s="12"/>
      <c r="C70" s="2"/>
      <c r="D70" s="44"/>
      <c r="E70" s="133"/>
      <c r="F70" s="133"/>
      <c r="G70" s="139"/>
      <c r="H70" s="130"/>
      <c r="I70" s="42"/>
      <c r="J70" s="31"/>
      <c r="K70" s="31"/>
      <c r="L70" s="31"/>
      <c r="M70" s="31"/>
      <c r="N70" s="31"/>
    </row>
    <row r="71" spans="1:14" ht="15">
      <c r="A71" s="11">
        <f>+A69+1</f>
        <v>31</v>
      </c>
      <c r="B71" s="12"/>
      <c r="C71" s="6" t="s">
        <v>29</v>
      </c>
      <c r="D71" s="44"/>
      <c r="E71" s="133"/>
      <c r="F71" s="133"/>
      <c r="G71" s="139"/>
      <c r="H71" s="130"/>
      <c r="I71" s="42"/>
      <c r="J71" s="31"/>
      <c r="K71" s="31"/>
      <c r="L71" s="31"/>
      <c r="M71" s="31"/>
      <c r="N71" s="31"/>
    </row>
    <row r="72" spans="1:14" ht="15">
      <c r="A72" s="32">
        <f>+A71+1</f>
        <v>32</v>
      </c>
      <c r="B72" s="40"/>
      <c r="C72" s="38" t="s">
        <v>30</v>
      </c>
      <c r="D72" s="49"/>
      <c r="E72" s="133">
        <v>0</v>
      </c>
      <c r="F72" s="133">
        <v>0</v>
      </c>
      <c r="G72" s="134">
        <f>F72-E72</f>
        <v>0</v>
      </c>
      <c r="H72" s="130">
        <v>0</v>
      </c>
      <c r="I72" s="42"/>
      <c r="J72" s="31"/>
      <c r="K72" s="31"/>
      <c r="L72" s="31"/>
      <c r="M72" s="31"/>
      <c r="N72" s="31"/>
    </row>
    <row r="73" spans="1:14" ht="28.5">
      <c r="A73" s="32">
        <f aca="true" t="shared" si="0" ref="A73:A78">+A72+1</f>
        <v>33</v>
      </c>
      <c r="B73" s="40"/>
      <c r="C73" s="38" t="s">
        <v>31</v>
      </c>
      <c r="D73" s="49"/>
      <c r="E73" s="133">
        <v>-427933756</v>
      </c>
      <c r="F73" s="133">
        <v>-478356745</v>
      </c>
      <c r="G73" s="134">
        <f aca="true" t="shared" si="1" ref="G73:G78">F73-E73</f>
        <v>-50422989</v>
      </c>
      <c r="H73" s="130">
        <f aca="true" t="shared" si="2" ref="H73:H78">(F73/E73)-1</f>
        <v>0.11782895902233981</v>
      </c>
      <c r="I73" s="152" t="s">
        <v>132</v>
      </c>
      <c r="J73" s="31"/>
      <c r="K73" s="31"/>
      <c r="L73" s="31"/>
      <c r="M73" s="31"/>
      <c r="N73" s="31"/>
    </row>
    <row r="74" spans="1:14" ht="15">
      <c r="A74" s="32">
        <f t="shared" si="0"/>
        <v>34</v>
      </c>
      <c r="B74" s="40"/>
      <c r="C74" s="38" t="s">
        <v>32</v>
      </c>
      <c r="D74" s="49"/>
      <c r="E74" s="133">
        <v>-3403022</v>
      </c>
      <c r="F74" s="133">
        <v>-3833125</v>
      </c>
      <c r="G74" s="134">
        <f t="shared" si="1"/>
        <v>-430103</v>
      </c>
      <c r="H74" s="130">
        <f t="shared" si="2"/>
        <v>0.1263885452400837</v>
      </c>
      <c r="I74" s="151"/>
      <c r="J74" s="31"/>
      <c r="K74" s="31"/>
      <c r="L74" s="31"/>
      <c r="M74" s="31"/>
      <c r="N74" s="31"/>
    </row>
    <row r="75" spans="1:14" ht="15">
      <c r="A75" s="32">
        <f t="shared" si="0"/>
        <v>35</v>
      </c>
      <c r="B75" s="40"/>
      <c r="C75" s="38" t="s">
        <v>33</v>
      </c>
      <c r="D75" s="49"/>
      <c r="E75" s="133">
        <v>35338160</v>
      </c>
      <c r="F75" s="133">
        <v>4737140</v>
      </c>
      <c r="G75" s="134">
        <f t="shared" si="1"/>
        <v>-30601020</v>
      </c>
      <c r="H75" s="130">
        <f t="shared" si="2"/>
        <v>-0.8659483119664408</v>
      </c>
      <c r="I75" s="152" t="s">
        <v>133</v>
      </c>
      <c r="J75" s="31"/>
      <c r="K75" s="31"/>
      <c r="L75" s="31"/>
      <c r="M75" s="31"/>
      <c r="N75" s="31"/>
    </row>
    <row r="76" spans="1:14" ht="15">
      <c r="A76" s="32">
        <f t="shared" si="0"/>
        <v>36</v>
      </c>
      <c r="B76" s="40"/>
      <c r="C76" s="50" t="s">
        <v>34</v>
      </c>
      <c r="D76" s="49"/>
      <c r="E76" s="133">
        <v>0</v>
      </c>
      <c r="F76" s="133">
        <v>0</v>
      </c>
      <c r="G76" s="134">
        <f t="shared" si="1"/>
        <v>0</v>
      </c>
      <c r="H76" s="130">
        <v>0</v>
      </c>
      <c r="I76" s="31"/>
      <c r="J76" s="31"/>
      <c r="K76" s="31"/>
      <c r="L76" s="31"/>
      <c r="M76" s="31"/>
      <c r="N76" s="31"/>
    </row>
    <row r="77" spans="1:14" ht="15.75" thickBot="1">
      <c r="A77" s="32">
        <f t="shared" si="0"/>
        <v>37</v>
      </c>
      <c r="B77" s="40"/>
      <c r="C77" s="50" t="s">
        <v>35</v>
      </c>
      <c r="D77" s="48" t="s">
        <v>5</v>
      </c>
      <c r="E77" s="136">
        <v>-2249753</v>
      </c>
      <c r="F77" s="136">
        <v>-2737037</v>
      </c>
      <c r="G77" s="137">
        <f t="shared" si="1"/>
        <v>-487284</v>
      </c>
      <c r="H77" s="130">
        <f t="shared" si="2"/>
        <v>0.21659444392339955</v>
      </c>
      <c r="I77" s="151"/>
      <c r="J77" s="31"/>
      <c r="K77" s="31"/>
      <c r="L77" s="31"/>
      <c r="M77" s="31"/>
      <c r="N77" s="31"/>
    </row>
    <row r="78" spans="1:9" ht="15">
      <c r="A78" s="32">
        <f t="shared" si="0"/>
        <v>38</v>
      </c>
      <c r="B78" s="40"/>
      <c r="C78" s="38" t="s">
        <v>36</v>
      </c>
      <c r="D78" s="18"/>
      <c r="E78" s="133">
        <v>-398248371</v>
      </c>
      <c r="F78" s="133">
        <v>-480189767</v>
      </c>
      <c r="G78" s="134">
        <f t="shared" si="1"/>
        <v>-81941396</v>
      </c>
      <c r="H78" s="130">
        <f t="shared" si="2"/>
        <v>0.2057545038897346</v>
      </c>
      <c r="I78" s="151"/>
    </row>
    <row r="79" spans="1:9" ht="15">
      <c r="A79" s="32"/>
      <c r="B79" s="40"/>
      <c r="C79" s="38"/>
      <c r="D79" s="18"/>
      <c r="E79" s="133"/>
      <c r="F79" s="133"/>
      <c r="G79" s="139"/>
      <c r="H79" s="130"/>
      <c r="I79" s="51"/>
    </row>
    <row r="80" spans="1:8" ht="15">
      <c r="A80" s="32">
        <f>+A78+1</f>
        <v>39</v>
      </c>
      <c r="B80" s="12"/>
      <c r="C80" s="28" t="s">
        <v>37</v>
      </c>
      <c r="D80" s="18" t="s">
        <v>5</v>
      </c>
      <c r="E80" s="133">
        <v>0</v>
      </c>
      <c r="F80" s="133">
        <v>0</v>
      </c>
      <c r="G80" s="134">
        <f>F80-E80</f>
        <v>0</v>
      </c>
      <c r="H80" s="130">
        <v>0</v>
      </c>
    </row>
    <row r="81" spans="1:8" ht="15">
      <c r="A81" s="32">
        <f>+A80+1</f>
        <v>40</v>
      </c>
      <c r="B81" s="12"/>
      <c r="C81" s="28" t="s">
        <v>128</v>
      </c>
      <c r="D81" s="18" t="s">
        <v>5</v>
      </c>
      <c r="E81" s="133">
        <v>0</v>
      </c>
      <c r="F81" s="133">
        <v>0</v>
      </c>
      <c r="G81" s="134">
        <f>F81-E81</f>
        <v>0</v>
      </c>
      <c r="H81" s="130">
        <v>0</v>
      </c>
    </row>
    <row r="82" spans="1:9" ht="15">
      <c r="A82" s="32">
        <f>+A81+1</f>
        <v>41</v>
      </c>
      <c r="B82" s="12"/>
      <c r="C82" s="38" t="s">
        <v>38</v>
      </c>
      <c r="D82" s="18" t="str">
        <f>+D60</f>
        <v>TP</v>
      </c>
      <c r="E82" s="133">
        <v>614941</v>
      </c>
      <c r="F82" s="133">
        <v>613162</v>
      </c>
      <c r="G82" s="134">
        <f>F82-E82</f>
        <v>-1779</v>
      </c>
      <c r="H82" s="130">
        <f>(F82/E82)-1</f>
        <v>-0.002892960462873684</v>
      </c>
      <c r="I82" s="151" t="s">
        <v>142</v>
      </c>
    </row>
    <row r="83" spans="1:8" ht="15">
      <c r="A83" s="11"/>
      <c r="B83" s="12"/>
      <c r="C83" s="38"/>
      <c r="D83" s="18"/>
      <c r="E83" s="133"/>
      <c r="F83" s="133"/>
      <c r="G83" s="139"/>
      <c r="H83" s="130"/>
    </row>
    <row r="84" spans="1:8" ht="15">
      <c r="A84" s="11">
        <f>+A82+1</f>
        <v>42</v>
      </c>
      <c r="B84" s="12"/>
      <c r="C84" s="38" t="s">
        <v>39</v>
      </c>
      <c r="D84" s="18"/>
      <c r="E84" s="133"/>
      <c r="F84" s="133"/>
      <c r="G84" s="139"/>
      <c r="H84" s="130"/>
    </row>
    <row r="85" spans="1:8" ht="15">
      <c r="A85" s="32">
        <f>+A84+1</f>
        <v>43</v>
      </c>
      <c r="B85" s="40"/>
      <c r="C85" s="38" t="s">
        <v>40</v>
      </c>
      <c r="D85" s="18"/>
      <c r="E85" s="133">
        <v>3598324</v>
      </c>
      <c r="F85" s="133">
        <v>3769158</v>
      </c>
      <c r="G85" s="134">
        <f>F85-E85</f>
        <v>170834</v>
      </c>
      <c r="H85" s="130">
        <f>(F85/E85)-1</f>
        <v>0.04747599160053406</v>
      </c>
    </row>
    <row r="86" spans="1:9" ht="15">
      <c r="A86" s="32">
        <f>+A85+1</f>
        <v>44</v>
      </c>
      <c r="B86" s="40"/>
      <c r="C86" s="38" t="s">
        <v>41</v>
      </c>
      <c r="D86" s="18" t="s">
        <v>19</v>
      </c>
      <c r="E86" s="133">
        <v>10446186</v>
      </c>
      <c r="F86" s="133">
        <v>17244216</v>
      </c>
      <c r="G86" s="134">
        <f>F86-E86</f>
        <v>6798030</v>
      </c>
      <c r="H86" s="130">
        <f>(F86/E86)-1</f>
        <v>0.6507667008801108</v>
      </c>
      <c r="I86" s="151" t="s">
        <v>142</v>
      </c>
    </row>
    <row r="87" spans="1:9" ht="15.75" thickBot="1">
      <c r="A87" s="32">
        <f>A86+1</f>
        <v>45</v>
      </c>
      <c r="B87" s="40"/>
      <c r="C87" s="47" t="s">
        <v>42</v>
      </c>
      <c r="D87" s="9" t="s">
        <v>43</v>
      </c>
      <c r="E87" s="136">
        <v>1110526</v>
      </c>
      <c r="F87" s="136">
        <v>1715493</v>
      </c>
      <c r="G87" s="137">
        <f>F87-E87</f>
        <v>604967</v>
      </c>
      <c r="H87" s="130">
        <f>(F87/E87)-1</f>
        <v>0.5447571691252613</v>
      </c>
      <c r="I87" s="151"/>
    </row>
    <row r="88" spans="1:8" ht="15">
      <c r="A88" s="32">
        <f>+A87+1</f>
        <v>46</v>
      </c>
      <c r="B88" s="40"/>
      <c r="C88" s="47" t="s">
        <v>44</v>
      </c>
      <c r="D88" s="39"/>
      <c r="E88" s="133">
        <v>15155036</v>
      </c>
      <c r="F88" s="133">
        <v>22728868</v>
      </c>
      <c r="G88" s="134">
        <f>F88-E88</f>
        <v>7573832</v>
      </c>
      <c r="H88" s="130">
        <f>(F88/E88)-1</f>
        <v>0.49975678051837025</v>
      </c>
    </row>
    <row r="89" spans="1:8" ht="15">
      <c r="A89" s="11"/>
      <c r="B89" s="12"/>
      <c r="C89" s="10"/>
      <c r="D89" s="39"/>
      <c r="E89" s="122"/>
      <c r="F89" s="122"/>
      <c r="G89" s="125"/>
      <c r="H89" s="138"/>
    </row>
    <row r="90" spans="1:8" ht="15">
      <c r="A90" s="11">
        <f>+A88+1</f>
        <v>47</v>
      </c>
      <c r="B90" s="12"/>
      <c r="C90" s="7" t="str">
        <f>"RATE BASE  (sum lns "&amp;A69&amp;", "&amp;A78&amp;", "&amp;A80&amp;", "&amp;A82&amp;", "&amp;A88&amp;")"</f>
        <v>RATE BASE  (sum lns 30, 38, 39, 41, 46)</v>
      </c>
      <c r="D90" s="52"/>
      <c r="E90" s="122">
        <v>1481275772</v>
      </c>
      <c r="F90" s="122">
        <v>1440557514</v>
      </c>
      <c r="G90" s="125">
        <f>F90-E90</f>
        <v>-40718258</v>
      </c>
      <c r="H90" s="130">
        <f>(F90/E90)-1</f>
        <v>-0.02748864105501614</v>
      </c>
    </row>
    <row r="91" spans="1:8" ht="15">
      <c r="A91" s="11"/>
      <c r="B91" s="12"/>
      <c r="C91" s="7"/>
      <c r="D91" s="52"/>
      <c r="E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7"/>
      <c r="D96" s="52"/>
      <c r="E96" s="52"/>
      <c r="F96" s="9"/>
      <c r="G96" s="9"/>
      <c r="H96" s="25"/>
    </row>
    <row r="97" spans="1:8" ht="15">
      <c r="A97" s="11"/>
      <c r="B97" s="12"/>
      <c r="C97" s="6"/>
      <c r="D97" s="9"/>
      <c r="E97" s="9"/>
      <c r="F97" s="9"/>
      <c r="G97" s="9"/>
      <c r="H97" s="25"/>
    </row>
    <row r="98" spans="1:8" ht="15">
      <c r="A98" s="11"/>
      <c r="B98" s="12"/>
      <c r="C98" s="6"/>
      <c r="D98" s="95"/>
      <c r="E98" s="95"/>
      <c r="F98" s="9"/>
      <c r="G98" s="9"/>
      <c r="H98" s="25"/>
    </row>
    <row r="99" spans="1:8" ht="15">
      <c r="A99" s="11"/>
      <c r="B99" s="12"/>
      <c r="C99" s="6"/>
      <c r="D99" s="96"/>
      <c r="E99" s="96"/>
      <c r="F99" s="105"/>
      <c r="G99" s="105"/>
      <c r="H99" s="25"/>
    </row>
    <row r="100" spans="1:9" ht="15.75">
      <c r="A100" s="1"/>
      <c r="B100" s="2"/>
      <c r="C100" s="3"/>
      <c r="D100" s="4"/>
      <c r="E100" s="4"/>
      <c r="F100" s="2"/>
      <c r="G100" s="2"/>
      <c r="H100" s="113"/>
      <c r="I100" s="118" t="s">
        <v>126</v>
      </c>
    </row>
    <row r="101" spans="1:9" ht="18">
      <c r="A101" s="157" t="s">
        <v>0</v>
      </c>
      <c r="B101" s="157"/>
      <c r="C101" s="157"/>
      <c r="D101" s="157"/>
      <c r="E101" s="157"/>
      <c r="F101" s="157"/>
      <c r="G101" s="157"/>
      <c r="H101" s="157"/>
      <c r="I101" s="157"/>
    </row>
    <row r="102" spans="1:7" ht="15">
      <c r="A102" s="1"/>
      <c r="B102" s="2"/>
      <c r="C102" s="17"/>
      <c r="D102" s="95"/>
      <c r="E102" s="95"/>
      <c r="F102" s="103"/>
      <c r="G102" s="103"/>
    </row>
    <row r="103" spans="1:9" ht="15">
      <c r="A103" s="158" t="str">
        <f>A5</f>
        <v>Comparison - 2017 Projected Data to 2017 Actual Data</v>
      </c>
      <c r="B103" s="158"/>
      <c r="C103" s="158"/>
      <c r="D103" s="158"/>
      <c r="E103" s="158"/>
      <c r="F103" s="158"/>
      <c r="G103" s="158"/>
      <c r="H103" s="158"/>
      <c r="I103" s="158"/>
    </row>
    <row r="104" spans="1:9" ht="15">
      <c r="A104" s="53"/>
      <c r="B104" s="53"/>
      <c r="C104" s="53"/>
      <c r="D104" s="53"/>
      <c r="E104" s="53"/>
      <c r="F104" s="53"/>
      <c r="G104" s="119"/>
      <c r="H104" s="53"/>
      <c r="I104" s="53"/>
    </row>
    <row r="105" spans="1:12" ht="15.75">
      <c r="A105" s="5"/>
      <c r="B105" s="2"/>
      <c r="C105" s="12"/>
      <c r="D105" s="12"/>
      <c r="E105" s="12"/>
      <c r="F105" s="9"/>
      <c r="G105" s="9"/>
      <c r="H105" s="25"/>
      <c r="I105" s="54"/>
      <c r="J105" s="55"/>
      <c r="K105" s="54"/>
      <c r="L105" s="31"/>
    </row>
    <row r="106" spans="1:12" ht="31.5">
      <c r="A106" s="32"/>
      <c r="B106" s="12"/>
      <c r="C106" s="56" t="s">
        <v>45</v>
      </c>
      <c r="D106" s="9"/>
      <c r="E106" s="112" t="str">
        <f>E8</f>
        <v>2017 Projected Data</v>
      </c>
      <c r="F106" s="112" t="str">
        <f>F8</f>
        <v>2017 Actual Data</v>
      </c>
      <c r="G106" s="112" t="s">
        <v>123</v>
      </c>
      <c r="H106" s="121" t="s">
        <v>124</v>
      </c>
      <c r="I106" s="117" t="s">
        <v>121</v>
      </c>
      <c r="J106" s="55"/>
      <c r="K106" s="54"/>
      <c r="L106" s="31"/>
    </row>
    <row r="107" spans="1:12" ht="15.75">
      <c r="A107" s="5"/>
      <c r="B107" s="15"/>
      <c r="C107" s="33" t="s">
        <v>46</v>
      </c>
      <c r="D107" s="57"/>
      <c r="E107" s="34"/>
      <c r="G107" s="34"/>
      <c r="H107" s="25"/>
      <c r="I107" s="54"/>
      <c r="J107" s="55"/>
      <c r="K107" s="54"/>
      <c r="L107" s="31"/>
    </row>
    <row r="108" spans="1:8" ht="15.75">
      <c r="A108" s="58" t="str">
        <f>A51</f>
        <v>Line</v>
      </c>
      <c r="B108" s="2"/>
      <c r="C108" s="6"/>
      <c r="D108" s="33"/>
      <c r="E108" s="59"/>
      <c r="G108" s="59"/>
      <c r="H108" s="25"/>
    </row>
    <row r="109" spans="1:8" ht="15.75" thickBot="1">
      <c r="A109" s="14" t="str">
        <f>A52</f>
        <v>No.</v>
      </c>
      <c r="B109" s="12"/>
      <c r="C109" s="6" t="s">
        <v>47</v>
      </c>
      <c r="D109" s="9"/>
      <c r="E109" s="9"/>
      <c r="G109" s="9"/>
      <c r="H109" s="25"/>
    </row>
    <row r="110" spans="1:11" ht="15">
      <c r="A110" s="11">
        <f>+A90+1</f>
        <v>48</v>
      </c>
      <c r="B110" s="12"/>
      <c r="C110" s="7" t="s">
        <v>48</v>
      </c>
      <c r="D110" s="18" t="s">
        <v>19</v>
      </c>
      <c r="E110" s="122">
        <v>17576876</v>
      </c>
      <c r="F110" s="122">
        <v>17610864</v>
      </c>
      <c r="G110" s="125">
        <f>F110-E110</f>
        <v>33988</v>
      </c>
      <c r="H110" s="130">
        <f>(F110/E110)-1</f>
        <v>0.0019336769514672891</v>
      </c>
      <c r="I110" s="151"/>
      <c r="J110" s="31"/>
      <c r="K110" s="31"/>
    </row>
    <row r="111" spans="1:11" ht="15">
      <c r="A111" s="11"/>
      <c r="B111" s="12"/>
      <c r="C111" s="7"/>
      <c r="D111" s="18"/>
      <c r="E111" s="133"/>
      <c r="F111" s="133"/>
      <c r="G111" s="131"/>
      <c r="H111" s="130"/>
      <c r="I111" s="31"/>
      <c r="J111" s="31"/>
      <c r="K111" s="31"/>
    </row>
    <row r="112" spans="1:11" ht="15">
      <c r="A112" s="11">
        <f>+A110+1</f>
        <v>49</v>
      </c>
      <c r="B112" s="12"/>
      <c r="C112" s="7" t="s">
        <v>49</v>
      </c>
      <c r="D112" s="18" t="s">
        <v>17</v>
      </c>
      <c r="E112" s="133"/>
      <c r="F112" s="133"/>
      <c r="G112" s="131"/>
      <c r="H112" s="130"/>
      <c r="I112" s="31"/>
      <c r="J112" s="31"/>
      <c r="K112" s="31"/>
    </row>
    <row r="113" spans="1:11" ht="15">
      <c r="A113" s="11">
        <f>+A112+1</f>
        <v>50</v>
      </c>
      <c r="B113" s="12"/>
      <c r="C113" s="7" t="s">
        <v>50</v>
      </c>
      <c r="D113" s="18" t="s">
        <v>22</v>
      </c>
      <c r="E113" s="133">
        <v>9448118</v>
      </c>
      <c r="F113" s="133">
        <v>10608205</v>
      </c>
      <c r="G113" s="134">
        <f aca="true" t="shared" si="3" ref="G113:G121">F113-E113</f>
        <v>1160087</v>
      </c>
      <c r="H113" s="130">
        <f aca="true" t="shared" si="4" ref="H113:H121">(F113/E113)-1</f>
        <v>0.12278498215200107</v>
      </c>
      <c r="I113" s="151"/>
      <c r="J113" s="31"/>
      <c r="K113" s="31"/>
    </row>
    <row r="114" spans="1:11" ht="15">
      <c r="A114" s="11">
        <f>+A113+1</f>
        <v>51</v>
      </c>
      <c r="B114" s="12"/>
      <c r="C114" s="7" t="s">
        <v>51</v>
      </c>
      <c r="D114" s="18" t="s">
        <v>43</v>
      </c>
      <c r="E114" s="133">
        <v>433035</v>
      </c>
      <c r="F114" s="133">
        <v>408577</v>
      </c>
      <c r="G114" s="134">
        <f t="shared" si="3"/>
        <v>-24458</v>
      </c>
      <c r="H114" s="130">
        <f t="shared" si="4"/>
        <v>-0.056480423060491614</v>
      </c>
      <c r="I114" s="151"/>
      <c r="J114" s="31"/>
      <c r="K114" s="31"/>
    </row>
    <row r="115" spans="1:11" ht="15">
      <c r="A115" s="11">
        <f>+A114+1</f>
        <v>52</v>
      </c>
      <c r="B115" s="12"/>
      <c r="C115" s="7" t="s">
        <v>52</v>
      </c>
      <c r="D115" s="18" t="s">
        <v>5</v>
      </c>
      <c r="E115" s="133">
        <v>1915</v>
      </c>
      <c r="F115" s="133">
        <v>1900</v>
      </c>
      <c r="G115" s="134">
        <f t="shared" si="3"/>
        <v>-15</v>
      </c>
      <c r="H115" s="130">
        <f t="shared" si="4"/>
        <v>-0.007832898172323799</v>
      </c>
      <c r="I115" s="31"/>
      <c r="J115" s="31"/>
      <c r="K115" s="31"/>
    </row>
    <row r="116" spans="1:11" ht="15">
      <c r="A116" s="11">
        <f aca="true" t="shared" si="5" ref="A116:A121">A115+1</f>
        <v>53</v>
      </c>
      <c r="B116" s="12"/>
      <c r="C116" s="7" t="s">
        <v>53</v>
      </c>
      <c r="D116" s="18" t="s">
        <v>5</v>
      </c>
      <c r="E116" s="133">
        <v>0</v>
      </c>
      <c r="F116" s="133">
        <v>0</v>
      </c>
      <c r="G116" s="134">
        <f t="shared" si="3"/>
        <v>0</v>
      </c>
      <c r="H116" s="130">
        <v>0</v>
      </c>
      <c r="I116" s="42"/>
      <c r="J116" s="31"/>
      <c r="K116" s="31"/>
    </row>
    <row r="117" spans="1:11" ht="15">
      <c r="A117" s="11">
        <f t="shared" si="5"/>
        <v>54</v>
      </c>
      <c r="B117" s="12"/>
      <c r="C117" s="7" t="s">
        <v>54</v>
      </c>
      <c r="D117" s="18" t="s">
        <v>5</v>
      </c>
      <c r="E117" s="133">
        <v>0</v>
      </c>
      <c r="F117" s="133">
        <v>0</v>
      </c>
      <c r="G117" s="134">
        <f t="shared" si="3"/>
        <v>0</v>
      </c>
      <c r="H117" s="130">
        <v>0</v>
      </c>
      <c r="I117" s="31"/>
      <c r="J117" s="31"/>
      <c r="K117" s="31"/>
    </row>
    <row r="118" spans="1:11" ht="15">
      <c r="A118" s="11">
        <f t="shared" si="5"/>
        <v>55</v>
      </c>
      <c r="B118" s="12"/>
      <c r="C118" s="7" t="s">
        <v>55</v>
      </c>
      <c r="D118" s="18" t="s">
        <v>5</v>
      </c>
      <c r="E118" s="133">
        <v>0</v>
      </c>
      <c r="F118" s="133">
        <v>0</v>
      </c>
      <c r="G118" s="134">
        <f t="shared" si="3"/>
        <v>0</v>
      </c>
      <c r="H118" s="130">
        <v>0</v>
      </c>
      <c r="I118" s="31"/>
      <c r="J118" s="31"/>
      <c r="K118" s="31"/>
    </row>
    <row r="119" spans="1:11" ht="15">
      <c r="A119" s="11">
        <f t="shared" si="5"/>
        <v>56</v>
      </c>
      <c r="B119" s="12"/>
      <c r="C119" s="38" t="s">
        <v>56</v>
      </c>
      <c r="D119" s="48" t="s">
        <v>22</v>
      </c>
      <c r="E119" s="133">
        <v>327825</v>
      </c>
      <c r="F119" s="133">
        <v>437203</v>
      </c>
      <c r="G119" s="134">
        <f t="shared" si="3"/>
        <v>109378</v>
      </c>
      <c r="H119" s="130">
        <f t="shared" si="4"/>
        <v>0.33364752535651654</v>
      </c>
      <c r="I119" s="151"/>
      <c r="J119" s="31"/>
      <c r="K119" s="31"/>
    </row>
    <row r="120" spans="1:11" ht="15.75" thickBot="1">
      <c r="A120" s="11">
        <f t="shared" si="5"/>
        <v>57</v>
      </c>
      <c r="B120" s="19"/>
      <c r="C120" s="7" t="s">
        <v>57</v>
      </c>
      <c r="D120" s="18" t="s">
        <v>22</v>
      </c>
      <c r="E120" s="136">
        <v>998821</v>
      </c>
      <c r="F120" s="136">
        <v>1086518</v>
      </c>
      <c r="G120" s="137">
        <f t="shared" si="3"/>
        <v>87697</v>
      </c>
      <c r="H120" s="130">
        <f t="shared" si="4"/>
        <v>0.08780051680931811</v>
      </c>
      <c r="I120" s="151"/>
      <c r="J120" s="31"/>
      <c r="K120" s="31"/>
    </row>
    <row r="121" spans="1:11" ht="15">
      <c r="A121" s="11">
        <f t="shared" si="5"/>
        <v>58</v>
      </c>
      <c r="B121" s="12"/>
      <c r="C121" s="7" t="s">
        <v>58</v>
      </c>
      <c r="D121" s="18"/>
      <c r="E121" s="133">
        <v>11209714</v>
      </c>
      <c r="F121" s="133">
        <v>12542403</v>
      </c>
      <c r="G121" s="134">
        <f t="shared" si="3"/>
        <v>1332689</v>
      </c>
      <c r="H121" s="130">
        <f t="shared" si="4"/>
        <v>0.11888697606379606</v>
      </c>
      <c r="I121" s="31"/>
      <c r="J121" s="31"/>
      <c r="K121" s="31"/>
    </row>
    <row r="122" spans="1:11" ht="15">
      <c r="A122" s="11"/>
      <c r="B122" s="12"/>
      <c r="C122" s="7"/>
      <c r="D122" s="18"/>
      <c r="E122" s="133"/>
      <c r="F122" s="133"/>
      <c r="G122" s="139"/>
      <c r="H122" s="130"/>
      <c r="I122" s="31"/>
      <c r="J122" s="31"/>
      <c r="K122" s="31"/>
    </row>
    <row r="123" spans="1:11" ht="15.75" thickBot="1">
      <c r="A123" s="11">
        <f>A121+1</f>
        <v>59</v>
      </c>
      <c r="B123" s="12"/>
      <c r="C123" s="7" t="s">
        <v>59</v>
      </c>
      <c r="D123" s="18" t="s">
        <v>5</v>
      </c>
      <c r="E123" s="136">
        <v>0</v>
      </c>
      <c r="F123" s="136">
        <v>0</v>
      </c>
      <c r="G123" s="137">
        <f>F123-E123</f>
        <v>0</v>
      </c>
      <c r="H123" s="130">
        <v>0</v>
      </c>
      <c r="I123" s="31"/>
      <c r="J123" s="31"/>
      <c r="K123" s="31"/>
    </row>
    <row r="124" spans="1:11" ht="15">
      <c r="A124" s="11">
        <f>A123+1</f>
        <v>60</v>
      </c>
      <c r="B124" s="12"/>
      <c r="C124" s="7" t="s">
        <v>60</v>
      </c>
      <c r="D124" s="39"/>
      <c r="E124" s="133">
        <v>28786590</v>
      </c>
      <c r="F124" s="133">
        <v>30153267</v>
      </c>
      <c r="G124" s="134">
        <f>F124-E124</f>
        <v>1366677</v>
      </c>
      <c r="H124" s="130">
        <f>(F124/E124)-1</f>
        <v>0.04747616859100012</v>
      </c>
      <c r="I124" s="31"/>
      <c r="J124" s="31"/>
      <c r="K124" s="31"/>
    </row>
    <row r="125" spans="1:11" ht="15">
      <c r="A125" s="11"/>
      <c r="B125" s="12"/>
      <c r="C125" s="50"/>
      <c r="D125" s="39"/>
      <c r="E125" s="133"/>
      <c r="F125" s="133"/>
      <c r="G125" s="139"/>
      <c r="H125" s="130"/>
      <c r="I125" s="31"/>
      <c r="J125" s="31"/>
      <c r="K125" s="31"/>
    </row>
    <row r="126" spans="1:11" ht="15">
      <c r="A126" s="5"/>
      <c r="C126" s="60"/>
      <c r="D126" s="39"/>
      <c r="E126" s="133"/>
      <c r="F126" s="133"/>
      <c r="G126" s="139"/>
      <c r="H126" s="130"/>
      <c r="I126" s="31"/>
      <c r="J126" s="31"/>
      <c r="K126" s="31"/>
    </row>
    <row r="127" spans="1:11" ht="15">
      <c r="A127" s="11">
        <f>+A124+1</f>
        <v>61</v>
      </c>
      <c r="B127" s="12"/>
      <c r="C127" s="38" t="s">
        <v>61</v>
      </c>
      <c r="D127" s="39"/>
      <c r="E127" s="133"/>
      <c r="F127" s="133"/>
      <c r="G127" s="139"/>
      <c r="H127" s="130"/>
      <c r="I127" s="31"/>
      <c r="J127" s="31"/>
      <c r="K127" s="31"/>
    </row>
    <row r="128" spans="1:11" ht="15">
      <c r="A128" s="11">
        <f aca="true" t="shared" si="6" ref="A128:A133">+A127+1</f>
        <v>62</v>
      </c>
      <c r="B128" s="12"/>
      <c r="C128" s="41" t="s">
        <v>18</v>
      </c>
      <c r="D128" s="43" t="s">
        <v>19</v>
      </c>
      <c r="E128" s="133">
        <v>52023777</v>
      </c>
      <c r="F128" s="133">
        <v>44569433</v>
      </c>
      <c r="G128" s="134">
        <f aca="true" t="shared" si="7" ref="G128:G133">F128-E128</f>
        <v>-7454344</v>
      </c>
      <c r="H128" s="130">
        <f>(F128/E128)-1</f>
        <v>-0.1432872511351877</v>
      </c>
      <c r="I128" s="151" t="s">
        <v>143</v>
      </c>
      <c r="J128" s="31"/>
      <c r="K128" s="31"/>
    </row>
    <row r="129" spans="1:11" ht="15">
      <c r="A129" s="11">
        <f t="shared" si="6"/>
        <v>63</v>
      </c>
      <c r="B129" s="12"/>
      <c r="C129" s="41" t="s">
        <v>62</v>
      </c>
      <c r="D129" s="43" t="s">
        <v>19</v>
      </c>
      <c r="E129" s="133">
        <v>0</v>
      </c>
      <c r="F129" s="133">
        <v>0</v>
      </c>
      <c r="G129" s="134">
        <f t="shared" si="7"/>
        <v>0</v>
      </c>
      <c r="H129" s="130">
        <v>0</v>
      </c>
      <c r="J129" s="31"/>
      <c r="K129" s="31"/>
    </row>
    <row r="130" spans="1:11" ht="15">
      <c r="A130" s="11">
        <f t="shared" si="6"/>
        <v>64</v>
      </c>
      <c r="B130" s="12"/>
      <c r="C130" s="41" t="s">
        <v>63</v>
      </c>
      <c r="D130" s="18" t="s">
        <v>5</v>
      </c>
      <c r="E130" s="133">
        <v>0</v>
      </c>
      <c r="F130" s="133">
        <v>0</v>
      </c>
      <c r="G130" s="134">
        <f t="shared" si="7"/>
        <v>0</v>
      </c>
      <c r="H130" s="130">
        <v>0</v>
      </c>
      <c r="I130" s="31"/>
      <c r="J130" s="31"/>
      <c r="K130" s="31"/>
    </row>
    <row r="131" spans="1:11" ht="15">
      <c r="A131" s="11">
        <f t="shared" si="6"/>
        <v>65</v>
      </c>
      <c r="B131" s="12"/>
      <c r="C131" s="38" t="s">
        <v>64</v>
      </c>
      <c r="D131" s="18" t="s">
        <v>22</v>
      </c>
      <c r="E131" s="133">
        <v>1249718</v>
      </c>
      <c r="F131" s="133">
        <v>1329602</v>
      </c>
      <c r="G131" s="134">
        <f t="shared" si="7"/>
        <v>79884</v>
      </c>
      <c r="H131" s="130">
        <f>(F131/E131)-1</f>
        <v>0.06392162071763385</v>
      </c>
      <c r="I131" s="151"/>
      <c r="J131" s="31"/>
      <c r="K131" s="31"/>
    </row>
    <row r="132" spans="1:11" ht="15.75" thickBot="1">
      <c r="A132" s="11">
        <f t="shared" si="6"/>
        <v>66</v>
      </c>
      <c r="B132" s="12"/>
      <c r="C132" s="38" t="s">
        <v>65</v>
      </c>
      <c r="D132" s="18" t="str">
        <f>D131</f>
        <v>W/S</v>
      </c>
      <c r="E132" s="136">
        <v>686244</v>
      </c>
      <c r="F132" s="136">
        <v>887720</v>
      </c>
      <c r="G132" s="137">
        <f t="shared" si="7"/>
        <v>201476</v>
      </c>
      <c r="H132" s="130">
        <f>(F132/E132)-1</f>
        <v>0.2935923665634963</v>
      </c>
      <c r="I132" s="151"/>
      <c r="J132" s="31"/>
      <c r="K132" s="31"/>
    </row>
    <row r="133" spans="1:11" ht="15">
      <c r="A133" s="11">
        <f t="shared" si="6"/>
        <v>67</v>
      </c>
      <c r="B133" s="12"/>
      <c r="C133" s="38" t="s">
        <v>66</v>
      </c>
      <c r="D133" s="18"/>
      <c r="E133" s="133">
        <v>53959739</v>
      </c>
      <c r="F133" s="133">
        <v>46813755</v>
      </c>
      <c r="G133" s="134">
        <f t="shared" si="7"/>
        <v>-7145984</v>
      </c>
      <c r="H133" s="130">
        <f>(F133/E133)-1</f>
        <v>-0.132431774734863</v>
      </c>
      <c r="I133" s="151" t="s">
        <v>143</v>
      </c>
      <c r="J133" s="31"/>
      <c r="K133" s="31"/>
    </row>
    <row r="134" spans="1:11" ht="15">
      <c r="A134" s="11"/>
      <c r="B134" s="12"/>
      <c r="C134" s="38"/>
      <c r="D134" s="18"/>
      <c r="E134" s="133"/>
      <c r="F134" s="133"/>
      <c r="G134" s="139"/>
      <c r="H134" s="130"/>
      <c r="I134" s="31"/>
      <c r="J134" s="31"/>
      <c r="K134" s="31"/>
    </row>
    <row r="135" spans="1:11" ht="15">
      <c r="A135" s="11">
        <f>+A133+1</f>
        <v>68</v>
      </c>
      <c r="B135" s="12"/>
      <c r="C135" s="38" t="s">
        <v>67</v>
      </c>
      <c r="D135" s="18"/>
      <c r="E135" s="133"/>
      <c r="F135" s="133"/>
      <c r="G135" s="139"/>
      <c r="H135" s="130"/>
      <c r="I135" s="31"/>
      <c r="J135" s="31"/>
      <c r="K135" s="31"/>
    </row>
    <row r="136" spans="1:11" ht="15">
      <c r="A136" s="11">
        <f aca="true" t="shared" si="8" ref="A136:A141">+A135+1</f>
        <v>69</v>
      </c>
      <c r="B136" s="12"/>
      <c r="C136" s="38" t="s">
        <v>68</v>
      </c>
      <c r="D136" s="18"/>
      <c r="E136" s="133"/>
      <c r="F136" s="133"/>
      <c r="G136" s="139"/>
      <c r="H136" s="130"/>
      <c r="I136" s="31"/>
      <c r="J136" s="31"/>
      <c r="K136" s="31"/>
    </row>
    <row r="137" spans="1:11" ht="15">
      <c r="A137" s="11">
        <f t="shared" si="8"/>
        <v>70</v>
      </c>
      <c r="B137" s="12"/>
      <c r="C137" s="38" t="s">
        <v>69</v>
      </c>
      <c r="D137" s="18" t="s">
        <v>22</v>
      </c>
      <c r="E137" s="133">
        <v>965498</v>
      </c>
      <c r="F137" s="133">
        <v>1211958</v>
      </c>
      <c r="G137" s="134">
        <f>F137-E137</f>
        <v>246460</v>
      </c>
      <c r="H137" s="130">
        <f>(F137/E137)-1</f>
        <v>0.2552672299683687</v>
      </c>
      <c r="J137" s="31"/>
      <c r="K137" s="31"/>
    </row>
    <row r="138" spans="1:11" ht="15">
      <c r="A138" s="11">
        <f t="shared" si="8"/>
        <v>71</v>
      </c>
      <c r="B138" s="12"/>
      <c r="C138" s="38" t="s">
        <v>70</v>
      </c>
      <c r="D138" s="18"/>
      <c r="E138" s="133"/>
      <c r="F138" s="133"/>
      <c r="G138" s="139"/>
      <c r="H138" s="130"/>
      <c r="I138" s="31"/>
      <c r="J138" s="31"/>
      <c r="K138" s="31"/>
    </row>
    <row r="139" spans="1:11" ht="15">
      <c r="A139" s="11">
        <f t="shared" si="8"/>
        <v>72</v>
      </c>
      <c r="B139" s="12"/>
      <c r="C139" s="38" t="s">
        <v>71</v>
      </c>
      <c r="D139" s="18" t="s">
        <v>43</v>
      </c>
      <c r="E139" s="133">
        <v>17558866</v>
      </c>
      <c r="F139" s="133">
        <v>16765005</v>
      </c>
      <c r="G139" s="134">
        <f>F139-E139</f>
        <v>-793861</v>
      </c>
      <c r="H139" s="130">
        <f>(F139/E139)-1</f>
        <v>-0.045211404882297024</v>
      </c>
      <c r="I139" s="151"/>
      <c r="J139" s="31"/>
      <c r="K139" s="31"/>
    </row>
    <row r="140" spans="1:11" ht="15">
      <c r="A140" s="11">
        <f t="shared" si="8"/>
        <v>73</v>
      </c>
      <c r="B140" s="12"/>
      <c r="C140" s="38" t="s">
        <v>72</v>
      </c>
      <c r="D140" s="18"/>
      <c r="E140" s="133"/>
      <c r="F140" s="133"/>
      <c r="G140" s="139"/>
      <c r="H140" s="130"/>
      <c r="I140" s="31"/>
      <c r="J140" s="31"/>
      <c r="K140" s="31"/>
    </row>
    <row r="141" spans="1:11" ht="15.75" thickBot="1">
      <c r="A141" s="11">
        <f t="shared" si="8"/>
        <v>74</v>
      </c>
      <c r="B141" s="12"/>
      <c r="C141" s="38" t="s">
        <v>73</v>
      </c>
      <c r="D141" s="18" t="str">
        <f>+D139</f>
        <v>GP</v>
      </c>
      <c r="E141" s="136">
        <v>48945</v>
      </c>
      <c r="F141" s="136">
        <v>48852</v>
      </c>
      <c r="G141" s="137">
        <f>F141-E141</f>
        <v>-93</v>
      </c>
      <c r="H141" s="130">
        <f>(F141/E141)-1</f>
        <v>-0.0019000919399325689</v>
      </c>
      <c r="I141" s="151"/>
      <c r="J141" s="31"/>
      <c r="K141" s="31"/>
    </row>
    <row r="142" spans="1:11" ht="15">
      <c r="A142" s="11">
        <f>+A141+1</f>
        <v>75</v>
      </c>
      <c r="B142" s="12"/>
      <c r="C142" s="38" t="s">
        <v>74</v>
      </c>
      <c r="D142" s="39"/>
      <c r="E142" s="133">
        <v>18573309</v>
      </c>
      <c r="F142" s="133">
        <v>18025814</v>
      </c>
      <c r="G142" s="134">
        <f>F142-E142</f>
        <v>-547495</v>
      </c>
      <c r="H142" s="130">
        <f>(F142/E142)-1</f>
        <v>-0.029477515288201972</v>
      </c>
      <c r="I142" s="31"/>
      <c r="J142" s="31"/>
      <c r="K142" s="31"/>
    </row>
    <row r="143" spans="1:11" ht="15">
      <c r="A143" s="11"/>
      <c r="B143" s="12"/>
      <c r="C143" s="38"/>
      <c r="D143" s="18"/>
      <c r="E143" s="133"/>
      <c r="F143" s="133"/>
      <c r="G143" s="131"/>
      <c r="H143" s="130"/>
      <c r="I143" s="31"/>
      <c r="J143" s="31"/>
      <c r="K143" s="31"/>
    </row>
    <row r="144" spans="1:11" ht="15">
      <c r="A144" s="11">
        <f>+A142+1</f>
        <v>76</v>
      </c>
      <c r="B144" s="12"/>
      <c r="C144" s="38" t="s">
        <v>75</v>
      </c>
      <c r="D144" s="18"/>
      <c r="E144" s="133"/>
      <c r="F144" s="133"/>
      <c r="G144" s="131"/>
      <c r="H144" s="130"/>
      <c r="I144" s="31"/>
      <c r="J144" s="31"/>
      <c r="K144" s="31"/>
    </row>
    <row r="145" spans="1:11" ht="15">
      <c r="A145" s="11">
        <f>+A144+1</f>
        <v>77</v>
      </c>
      <c r="B145" s="12"/>
      <c r="C145" s="61" t="s">
        <v>114</v>
      </c>
      <c r="D145" s="62"/>
      <c r="E145" s="126">
        <v>0.3875</v>
      </c>
      <c r="F145" s="126">
        <v>0.3874</v>
      </c>
      <c r="G145" s="101">
        <f>F145-E145</f>
        <v>-9.999999999998899E-05</v>
      </c>
      <c r="H145" s="130">
        <f>(F145/E145)-1</f>
        <v>-0.0002580645161289752</v>
      </c>
      <c r="I145" s="31"/>
      <c r="J145" s="31"/>
      <c r="K145" s="31"/>
    </row>
    <row r="146" spans="1:11" ht="15">
      <c r="A146" s="11">
        <f>+A145+1</f>
        <v>78</v>
      </c>
      <c r="B146" s="12"/>
      <c r="C146" s="50" t="s">
        <v>115</v>
      </c>
      <c r="D146" s="62"/>
      <c r="E146" s="126">
        <v>0.4422</v>
      </c>
      <c r="F146" s="126">
        <v>0.449</v>
      </c>
      <c r="G146" s="101">
        <f>F146-E146</f>
        <v>0.006800000000000028</v>
      </c>
      <c r="H146" s="130">
        <f>(F146/E146)-1</f>
        <v>0.015377657168702097</v>
      </c>
      <c r="I146" s="31"/>
      <c r="J146" s="31"/>
      <c r="K146" s="31"/>
    </row>
    <row r="147" spans="1:11" ht="15">
      <c r="A147" s="11">
        <f>+A146+1</f>
        <v>79</v>
      </c>
      <c r="B147" s="12"/>
      <c r="C147" s="50"/>
      <c r="D147" s="62"/>
      <c r="E147" s="133"/>
      <c r="F147" s="133"/>
      <c r="G147" s="153"/>
      <c r="H147" s="130"/>
      <c r="I147" s="31"/>
      <c r="J147" s="31"/>
      <c r="K147" s="31"/>
    </row>
    <row r="148" spans="1:11" ht="15">
      <c r="A148" s="11">
        <f>+A147+1</f>
        <v>80</v>
      </c>
      <c r="B148" s="12"/>
      <c r="C148" s="61" t="s">
        <v>116</v>
      </c>
      <c r="D148" s="63"/>
      <c r="E148" s="127">
        <v>1.6327</v>
      </c>
      <c r="F148" s="127">
        <v>1.6323</v>
      </c>
      <c r="G148" s="140">
        <f>F148-E148</f>
        <v>-0.00039999999999995595</v>
      </c>
      <c r="H148" s="130">
        <f>(F148/E148)-1</f>
        <v>-0.0002449929564525277</v>
      </c>
      <c r="I148" s="31"/>
      <c r="J148" s="31"/>
      <c r="K148" s="31"/>
    </row>
    <row r="149" spans="1:11" ht="15">
      <c r="A149" s="11">
        <f>+A148+1</f>
        <v>81</v>
      </c>
      <c r="B149" s="12"/>
      <c r="C149" s="38" t="s">
        <v>76</v>
      </c>
      <c r="D149" s="99"/>
      <c r="E149" s="133">
        <v>-674496</v>
      </c>
      <c r="F149" s="133">
        <v>-109896</v>
      </c>
      <c r="G149" s="134">
        <f>F149-E149</f>
        <v>564600</v>
      </c>
      <c r="H149" s="130">
        <f>(F149/E149)-1</f>
        <v>-0.8370694563051523</v>
      </c>
      <c r="I149" s="31" t="s">
        <v>136</v>
      </c>
      <c r="J149" s="31"/>
      <c r="K149" s="31"/>
    </row>
    <row r="150" spans="1:11" ht="15">
      <c r="A150" s="11"/>
      <c r="B150" s="12"/>
      <c r="C150" s="38"/>
      <c r="D150" s="39"/>
      <c r="E150" s="133"/>
      <c r="F150" s="133"/>
      <c r="G150" s="131"/>
      <c r="H150" s="130"/>
      <c r="I150" s="31"/>
      <c r="J150" s="31"/>
      <c r="K150" s="31"/>
    </row>
    <row r="151" spans="1:11" ht="15">
      <c r="A151" s="11">
        <f>+A149+1</f>
        <v>82</v>
      </c>
      <c r="B151" s="12"/>
      <c r="C151" s="61" t="s">
        <v>77</v>
      </c>
      <c r="D151" s="39" t="s">
        <v>17</v>
      </c>
      <c r="E151" s="133">
        <v>55684195</v>
      </c>
      <c r="F151" s="133">
        <v>54061296</v>
      </c>
      <c r="G151" s="134">
        <f>F151-E151</f>
        <v>-1622899</v>
      </c>
      <c r="H151" s="130">
        <f>(F151/E151)-1</f>
        <v>-0.029144697162273747</v>
      </c>
      <c r="I151" s="31"/>
      <c r="J151" s="31"/>
      <c r="K151" s="31"/>
    </row>
    <row r="152" spans="1:11" ht="15.75" thickBot="1">
      <c r="A152" s="11">
        <f>+A151+1</f>
        <v>83</v>
      </c>
      <c r="B152" s="12"/>
      <c r="C152" s="50" t="s">
        <v>78</v>
      </c>
      <c r="D152" s="39" t="s">
        <v>79</v>
      </c>
      <c r="E152" s="136">
        <v>-298546</v>
      </c>
      <c r="F152" s="136">
        <v>-49468</v>
      </c>
      <c r="G152" s="137">
        <f>F152-E152</f>
        <v>249078</v>
      </c>
      <c r="H152" s="130">
        <f>(F152/E152)-1</f>
        <v>-0.8343035914063495</v>
      </c>
      <c r="I152" s="151" t="s">
        <v>134</v>
      </c>
      <c r="J152" s="31"/>
      <c r="K152" s="31"/>
    </row>
    <row r="153" spans="1:8" ht="15">
      <c r="A153" s="11">
        <f>+A152+1</f>
        <v>84</v>
      </c>
      <c r="B153" s="12"/>
      <c r="C153" s="61" t="s">
        <v>80</v>
      </c>
      <c r="D153" s="39" t="s">
        <v>13</v>
      </c>
      <c r="E153" s="133">
        <v>55385649</v>
      </c>
      <c r="F153" s="133">
        <v>54011827</v>
      </c>
      <c r="G153" s="134">
        <f>F153-E153</f>
        <v>-1373822</v>
      </c>
      <c r="H153" s="130">
        <f>(F153/E153)-1</f>
        <v>-0.024804656527542046</v>
      </c>
    </row>
    <row r="154" spans="1:8" ht="15">
      <c r="A154" s="11"/>
      <c r="B154" s="12"/>
      <c r="C154" s="50"/>
      <c r="D154" s="39"/>
      <c r="E154" s="133"/>
      <c r="F154" s="133"/>
      <c r="G154" s="131"/>
      <c r="H154" s="130"/>
    </row>
    <row r="155" spans="1:8" ht="15">
      <c r="A155" s="11">
        <f>+A153+1</f>
        <v>85</v>
      </c>
      <c r="B155" s="12"/>
      <c r="C155" s="61" t="s">
        <v>81</v>
      </c>
      <c r="D155" s="39" t="s">
        <v>17</v>
      </c>
      <c r="E155" s="133">
        <v>125916539</v>
      </c>
      <c r="F155" s="133">
        <v>120390383</v>
      </c>
      <c r="G155" s="134">
        <f>F155-E155</f>
        <v>-5526156</v>
      </c>
      <c r="H155" s="130">
        <f>(F155/E155)-1</f>
        <v>-0.04388745151262452</v>
      </c>
    </row>
    <row r="156" spans="1:8" ht="15">
      <c r="A156" s="11"/>
      <c r="B156" s="12"/>
      <c r="C156" s="61"/>
      <c r="D156" s="39"/>
      <c r="E156" s="133"/>
      <c r="F156" s="133"/>
      <c r="G156" s="131"/>
      <c r="H156" s="130"/>
    </row>
    <row r="157" spans="1:8" ht="15">
      <c r="A157" s="11">
        <f>+A155+1</f>
        <v>86</v>
      </c>
      <c r="B157" s="12"/>
      <c r="C157" s="7" t="str">
        <f>"REVENUE REQUIREMENT      (sum lns "&amp;A124&amp;", "&amp;A133&amp;", "&amp;A142&amp;", "&amp;A153&amp;", "&amp;A155&amp;")"</f>
        <v>REVENUE REQUIREMENT      (sum lns 60, 67, 75, 84, 85)</v>
      </c>
      <c r="D157" s="49"/>
      <c r="E157" s="122">
        <v>282621826</v>
      </c>
      <c r="F157" s="122">
        <v>269395047</v>
      </c>
      <c r="G157" s="125">
        <f>F157-E157</f>
        <v>-13226779</v>
      </c>
      <c r="H157" s="130">
        <f>(F157/E157)-1</f>
        <v>-0.04680027437088319</v>
      </c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8" ht="15">
      <c r="A161" s="11"/>
      <c r="B161" s="12"/>
      <c r="C161" s="7"/>
      <c r="D161" s="49"/>
      <c r="E161" s="49"/>
      <c r="F161" s="39"/>
      <c r="G161" s="39"/>
      <c r="H161" s="25"/>
    </row>
    <row r="162" spans="1:9" ht="15.75">
      <c r="A162" s="1"/>
      <c r="B162" s="2"/>
      <c r="C162" s="3"/>
      <c r="D162" s="4"/>
      <c r="E162" s="4"/>
      <c r="F162" s="2"/>
      <c r="G162" s="2"/>
      <c r="H162" s="113"/>
      <c r="I162" s="118" t="s">
        <v>127</v>
      </c>
    </row>
    <row r="163" spans="1:9" ht="18">
      <c r="A163" s="157" t="s">
        <v>0</v>
      </c>
      <c r="B163" s="157"/>
      <c r="C163" s="157"/>
      <c r="D163" s="157"/>
      <c r="E163" s="157"/>
      <c r="F163" s="157"/>
      <c r="G163" s="157"/>
      <c r="H163" s="157"/>
      <c r="I163" s="157"/>
    </row>
    <row r="164" spans="1:7" ht="15">
      <c r="A164" s="1"/>
      <c r="B164" s="2"/>
      <c r="C164" s="17"/>
      <c r="D164" s="95"/>
      <c r="E164" s="95"/>
      <c r="F164" s="103"/>
      <c r="G164" s="103"/>
    </row>
    <row r="165" spans="1:9" ht="15">
      <c r="A165" s="158" t="str">
        <f>A5</f>
        <v>Comparison - 2017 Projected Data to 2017 Actual Data</v>
      </c>
      <c r="B165" s="158"/>
      <c r="C165" s="158"/>
      <c r="D165" s="158"/>
      <c r="E165" s="158"/>
      <c r="F165" s="158"/>
      <c r="G165" s="158"/>
      <c r="H165" s="158"/>
      <c r="I165" s="158"/>
    </row>
    <row r="166" spans="1:8" ht="15">
      <c r="A166" s="11"/>
      <c r="B166" s="12"/>
      <c r="C166" s="7"/>
      <c r="D166" s="96"/>
      <c r="E166" s="96"/>
      <c r="F166" s="106"/>
      <c r="G166" s="106"/>
      <c r="H166" s="25"/>
    </row>
    <row r="167" spans="1:8" ht="15">
      <c r="A167" s="11"/>
      <c r="B167" s="12"/>
      <c r="C167" s="28"/>
      <c r="D167" s="97"/>
      <c r="E167" s="97"/>
      <c r="F167" s="28"/>
      <c r="G167" s="28"/>
      <c r="H167" s="25"/>
    </row>
    <row r="168" spans="1:9" ht="31.5">
      <c r="A168" s="11"/>
      <c r="B168" s="12"/>
      <c r="C168" s="111" t="s">
        <v>82</v>
      </c>
      <c r="D168" s="98"/>
      <c r="E168" s="112" t="str">
        <f>E8</f>
        <v>2017 Projected Data</v>
      </c>
      <c r="F168" s="112" t="str">
        <f>F8</f>
        <v>2017 Actual Data</v>
      </c>
      <c r="G168" s="112" t="s">
        <v>123</v>
      </c>
      <c r="H168" s="121" t="s">
        <v>124</v>
      </c>
      <c r="I168" s="117" t="s">
        <v>121</v>
      </c>
    </row>
    <row r="169" spans="1:8" ht="15.75" customHeight="1">
      <c r="A169" s="11"/>
      <c r="B169" s="12"/>
      <c r="C169" s="12"/>
      <c r="D169" s="12"/>
      <c r="E169" s="9" t="s">
        <v>13</v>
      </c>
      <c r="G169" s="9"/>
      <c r="H169" s="25"/>
    </row>
    <row r="170" spans="1:11" ht="15.75">
      <c r="A170" s="11" t="s">
        <v>83</v>
      </c>
      <c r="B170" s="12"/>
      <c r="C170" s="65"/>
      <c r="D170" s="8"/>
      <c r="E170" s="108"/>
      <c r="G170" s="8"/>
      <c r="H170" s="25"/>
      <c r="I170" s="60"/>
      <c r="J170" s="60"/>
      <c r="K170" s="60"/>
    </row>
    <row r="171" spans="1:11" ht="15.75" thickBot="1">
      <c r="A171" s="14" t="s">
        <v>2</v>
      </c>
      <c r="B171" s="15"/>
      <c r="C171" s="7" t="s">
        <v>84</v>
      </c>
      <c r="D171" s="8"/>
      <c r="E171" s="8"/>
      <c r="G171" s="8"/>
      <c r="H171" s="25"/>
      <c r="I171" s="60"/>
      <c r="J171" s="60"/>
      <c r="K171" s="60"/>
    </row>
    <row r="172" spans="1:11" ht="15">
      <c r="A172" s="11">
        <f>+A157+1</f>
        <v>87</v>
      </c>
      <c r="B172" s="12"/>
      <c r="C172" s="8" t="s">
        <v>85</v>
      </c>
      <c r="D172" s="60"/>
      <c r="E172" s="122">
        <v>2506338174</v>
      </c>
      <c r="F172" s="122">
        <v>2532590241</v>
      </c>
      <c r="G172" s="125">
        <f>F172-E172</f>
        <v>26252067</v>
      </c>
      <c r="H172" s="130">
        <f>(F172/E172)-1</f>
        <v>0.010474271697383575</v>
      </c>
      <c r="J172" s="60"/>
      <c r="K172" s="60"/>
    </row>
    <row r="173" spans="1:8" ht="15">
      <c r="A173" s="11">
        <f>+A172+1</f>
        <v>88</v>
      </c>
      <c r="B173" s="12"/>
      <c r="C173" s="8" t="s">
        <v>86</v>
      </c>
      <c r="D173" s="67"/>
      <c r="E173" s="133">
        <v>41224198</v>
      </c>
      <c r="F173" s="133">
        <v>45078775</v>
      </c>
      <c r="G173" s="134">
        <f>F173-E173</f>
        <v>3854577</v>
      </c>
      <c r="H173" s="130">
        <f>(F173/E173)-1</f>
        <v>0.09350277717955846</v>
      </c>
    </row>
    <row r="174" spans="1:9" ht="15.75" thickBot="1">
      <c r="A174" s="11">
        <f>+A173+1</f>
        <v>89</v>
      </c>
      <c r="B174" s="12"/>
      <c r="C174" s="66" t="s">
        <v>87</v>
      </c>
      <c r="D174" s="37"/>
      <c r="E174" s="136">
        <v>75177060</v>
      </c>
      <c r="F174" s="136">
        <v>79527745</v>
      </c>
      <c r="G174" s="137">
        <f>F174-E174</f>
        <v>4350685</v>
      </c>
      <c r="H174" s="130">
        <f>(F174/E174)-1</f>
        <v>0.05787250791664378</v>
      </c>
      <c r="I174" s="124"/>
    </row>
    <row r="175" spans="1:8" ht="15">
      <c r="A175" s="11">
        <f>+A174+1</f>
        <v>90</v>
      </c>
      <c r="B175" s="12"/>
      <c r="C175" s="8" t="s">
        <v>88</v>
      </c>
      <c r="D175" s="60"/>
      <c r="E175" s="133">
        <v>2389936916</v>
      </c>
      <c r="F175" s="133">
        <v>2407983721</v>
      </c>
      <c r="G175" s="134">
        <f>F175-E175</f>
        <v>18046805</v>
      </c>
      <c r="H175" s="130">
        <f>(F175/E175)-1</f>
        <v>0.007551163747955503</v>
      </c>
    </row>
    <row r="176" spans="1:8" ht="15">
      <c r="A176" s="11"/>
      <c r="B176" s="12"/>
      <c r="C176" s="28"/>
      <c r="D176" s="37"/>
      <c r="E176" s="133"/>
      <c r="F176" s="133"/>
      <c r="G176" s="131"/>
      <c r="H176" s="130"/>
    </row>
    <row r="177" spans="1:8" ht="15">
      <c r="A177" s="11">
        <f>+A175+1</f>
        <v>91</v>
      </c>
      <c r="B177" s="12"/>
      <c r="C177" s="8" t="s">
        <v>89</v>
      </c>
      <c r="D177" s="60"/>
      <c r="E177" s="133"/>
      <c r="F177" s="133"/>
      <c r="G177" s="131"/>
      <c r="H177" s="130"/>
    </row>
    <row r="178" spans="1:8" ht="15.75">
      <c r="A178" s="11"/>
      <c r="B178" s="12"/>
      <c r="C178" s="65"/>
      <c r="D178" s="68"/>
      <c r="E178" s="133"/>
      <c r="F178" s="133"/>
      <c r="G178" s="131"/>
      <c r="H178" s="130"/>
    </row>
    <row r="179" spans="1:8" ht="15">
      <c r="A179" s="11">
        <f>A177+1</f>
        <v>92</v>
      </c>
      <c r="B179" s="12"/>
      <c r="C179" s="7" t="s">
        <v>90</v>
      </c>
      <c r="D179" s="18"/>
      <c r="E179" s="133"/>
      <c r="F179" s="133"/>
      <c r="G179" s="131"/>
      <c r="H179" s="130"/>
    </row>
    <row r="180" spans="1:8" ht="15">
      <c r="A180" s="11">
        <f>+A179+1</f>
        <v>93</v>
      </c>
      <c r="B180" s="12"/>
      <c r="C180" s="7" t="s">
        <v>16</v>
      </c>
      <c r="D180" s="18" t="s">
        <v>17</v>
      </c>
      <c r="E180" s="133">
        <v>0</v>
      </c>
      <c r="F180" s="133">
        <v>0</v>
      </c>
      <c r="G180" s="134">
        <f>F180-E180</f>
        <v>0</v>
      </c>
      <c r="H180" s="130">
        <v>0</v>
      </c>
    </row>
    <row r="181" spans="1:9" ht="15">
      <c r="A181" s="11">
        <f>+A180+1</f>
        <v>94</v>
      </c>
      <c r="B181" s="12"/>
      <c r="C181" s="38" t="s">
        <v>18</v>
      </c>
      <c r="D181" s="8" t="s">
        <v>19</v>
      </c>
      <c r="E181" s="133">
        <v>9644876</v>
      </c>
      <c r="F181" s="133">
        <v>10336290</v>
      </c>
      <c r="G181" s="134">
        <f>F181-E181</f>
        <v>691414</v>
      </c>
      <c r="H181" s="130">
        <f>(F181/E181)-1</f>
        <v>0.07168718395135398</v>
      </c>
      <c r="I181" s="151"/>
    </row>
    <row r="182" spans="1:8" ht="15">
      <c r="A182" s="11">
        <f>+A181+1</f>
        <v>95</v>
      </c>
      <c r="B182" s="12"/>
      <c r="C182" s="38" t="s">
        <v>20</v>
      </c>
      <c r="D182" s="18" t="s">
        <v>17</v>
      </c>
      <c r="E182" s="133">
        <v>0</v>
      </c>
      <c r="F182" s="133">
        <v>0</v>
      </c>
      <c r="G182" s="134">
        <f>F182-E182</f>
        <v>0</v>
      </c>
      <c r="H182" s="130">
        <v>0</v>
      </c>
    </row>
    <row r="183" spans="1:8" ht="15.75" thickBot="1">
      <c r="A183" s="11">
        <f>+A182+1</f>
        <v>96</v>
      </c>
      <c r="B183" s="12"/>
      <c r="C183" s="38" t="s">
        <v>91</v>
      </c>
      <c r="D183" s="18" t="s">
        <v>17</v>
      </c>
      <c r="E183" s="136">
        <v>0</v>
      </c>
      <c r="F183" s="136">
        <v>0</v>
      </c>
      <c r="G183" s="137">
        <f>F183-E183</f>
        <v>0</v>
      </c>
      <c r="H183" s="130">
        <v>0</v>
      </c>
    </row>
    <row r="184" spans="1:9" ht="15">
      <c r="A184" s="11">
        <f>+A183+1</f>
        <v>97</v>
      </c>
      <c r="B184" s="12"/>
      <c r="C184" s="38" t="s">
        <v>4</v>
      </c>
      <c r="D184" s="18"/>
      <c r="E184" s="133">
        <v>9644876</v>
      </c>
      <c r="F184" s="133">
        <v>10336290</v>
      </c>
      <c r="G184" s="134">
        <f>F184-E184</f>
        <v>691414</v>
      </c>
      <c r="H184" s="130">
        <f>(F184/E184)-1</f>
        <v>0.07168718395135398</v>
      </c>
      <c r="I184" s="151"/>
    </row>
    <row r="185" spans="1:8" ht="15">
      <c r="A185" s="11"/>
      <c r="B185" s="12"/>
      <c r="C185" s="38" t="s">
        <v>13</v>
      </c>
      <c r="D185" s="28"/>
      <c r="E185" s="133"/>
      <c r="F185" s="133"/>
      <c r="G185" s="131"/>
      <c r="H185" s="130"/>
    </row>
    <row r="186" spans="1:8" ht="15">
      <c r="A186" s="11">
        <f>+A184+1</f>
        <v>98</v>
      </c>
      <c r="B186" s="12"/>
      <c r="C186" s="38" t="s">
        <v>92</v>
      </c>
      <c r="D186" s="18"/>
      <c r="E186" s="133"/>
      <c r="F186" s="133"/>
      <c r="G186" s="131"/>
      <c r="H186" s="130"/>
    </row>
    <row r="187" spans="1:8" ht="15">
      <c r="A187" s="11">
        <f>+A186+1</f>
        <v>99</v>
      </c>
      <c r="B187" s="12"/>
      <c r="C187" s="18" t="s">
        <v>93</v>
      </c>
      <c r="D187" s="102"/>
      <c r="E187" s="133">
        <v>0</v>
      </c>
      <c r="F187" s="133">
        <v>0</v>
      </c>
      <c r="G187" s="134">
        <f>F187-E187</f>
        <v>0</v>
      </c>
      <c r="H187" s="130">
        <v>0</v>
      </c>
    </row>
    <row r="188" spans="1:8" ht="15">
      <c r="A188" s="11"/>
      <c r="B188" s="12"/>
      <c r="C188" s="38"/>
      <c r="D188" s="18"/>
      <c r="E188" s="133"/>
      <c r="F188" s="133"/>
      <c r="G188" s="131"/>
      <c r="H188" s="130"/>
    </row>
    <row r="189" spans="1:8" ht="15">
      <c r="A189" s="11">
        <f>+A187+1</f>
        <v>100</v>
      </c>
      <c r="B189" s="12"/>
      <c r="C189" s="38" t="s">
        <v>94</v>
      </c>
      <c r="D189" s="18"/>
      <c r="E189" s="133"/>
      <c r="F189" s="133"/>
      <c r="G189" s="131"/>
      <c r="H189" s="130"/>
    </row>
    <row r="190" spans="1:9" ht="15">
      <c r="A190" s="11">
        <f>+A189+1</f>
        <v>101</v>
      </c>
      <c r="B190" s="46"/>
      <c r="C190" s="38" t="s">
        <v>95</v>
      </c>
      <c r="D190" s="70"/>
      <c r="E190" s="133">
        <v>2665468450</v>
      </c>
      <c r="F190" s="133">
        <v>2920068698</v>
      </c>
      <c r="G190" s="134">
        <f>F190-E190</f>
        <v>254600248</v>
      </c>
      <c r="H190" s="130">
        <f>(F190/E190)-1</f>
        <v>0.09551801222783185</v>
      </c>
      <c r="I190" s="5" t="s">
        <v>135</v>
      </c>
    </row>
    <row r="191" spans="1:9" ht="15">
      <c r="A191" s="11">
        <f>+A190+1</f>
        <v>102</v>
      </c>
      <c r="B191" s="46"/>
      <c r="C191" s="38" t="s">
        <v>96</v>
      </c>
      <c r="D191" s="70"/>
      <c r="E191" s="133">
        <v>0</v>
      </c>
      <c r="F191" s="133">
        <v>0</v>
      </c>
      <c r="G191" s="134">
        <f>F191-E191</f>
        <v>0</v>
      </c>
      <c r="H191" s="130">
        <v>0</v>
      </c>
      <c r="I191" s="60"/>
    </row>
    <row r="192" spans="1:8" ht="15.75" thickBot="1">
      <c r="A192" s="11">
        <f>+A191+1</f>
        <v>103</v>
      </c>
      <c r="B192" s="46"/>
      <c r="C192" s="38" t="s">
        <v>97</v>
      </c>
      <c r="D192" s="69"/>
      <c r="E192" s="136">
        <v>3070546727</v>
      </c>
      <c r="F192" s="136">
        <v>3356095433</v>
      </c>
      <c r="G192" s="137">
        <f>F192-E192</f>
        <v>285548706</v>
      </c>
      <c r="H192" s="130">
        <f>(F192/E192)-1</f>
        <v>0.09299604643339476</v>
      </c>
    </row>
    <row r="193" spans="1:8" ht="15">
      <c r="A193" s="11">
        <f>+A192+1</f>
        <v>104</v>
      </c>
      <c r="B193" s="46"/>
      <c r="C193" s="38" t="s">
        <v>4</v>
      </c>
      <c r="D193" s="69"/>
      <c r="E193" s="133">
        <v>5736015177</v>
      </c>
      <c r="F193" s="133">
        <v>6276164132</v>
      </c>
      <c r="G193" s="134">
        <f>F193-E193</f>
        <v>540148955</v>
      </c>
      <c r="H193" s="130">
        <f>(F193/E193)-1</f>
        <v>0.09416797869814975</v>
      </c>
    </row>
    <row r="194" spans="1:11" ht="15">
      <c r="A194" s="11"/>
      <c r="B194" s="12"/>
      <c r="C194" s="66"/>
      <c r="D194" s="60"/>
      <c r="G194" s="131"/>
      <c r="H194" s="130"/>
      <c r="K194" s="71"/>
    </row>
    <row r="195" spans="1:8" ht="15">
      <c r="A195" s="11"/>
      <c r="B195" s="12"/>
      <c r="C195" s="38"/>
      <c r="D195" s="18"/>
      <c r="G195" s="131"/>
      <c r="H195" s="130"/>
    </row>
    <row r="196" spans="1:21" ht="15">
      <c r="A196" s="11"/>
      <c r="B196" s="12"/>
      <c r="C196" s="38" t="s">
        <v>110</v>
      </c>
      <c r="D196" s="72"/>
      <c r="G196" s="131"/>
      <c r="H196" s="130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21" ht="15">
      <c r="A197" s="11">
        <f>A193+1</f>
        <v>105</v>
      </c>
      <c r="B197" s="46"/>
      <c r="C197" s="38" t="s">
        <v>95</v>
      </c>
      <c r="D197" s="49"/>
      <c r="E197" s="126">
        <v>0.4647</v>
      </c>
      <c r="F197" s="126">
        <v>0.4653</v>
      </c>
      <c r="G197" s="134">
        <f>F197-E197</f>
        <v>0.0005999999999999894</v>
      </c>
      <c r="H197" s="130">
        <f>(F197/E197)-1</f>
        <v>0.0012911555842478606</v>
      </c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</row>
    <row r="198" spans="1:8" ht="15">
      <c r="A198" s="11">
        <f>+A197+1</f>
        <v>106</v>
      </c>
      <c r="B198" s="46"/>
      <c r="C198" s="38" t="s">
        <v>96</v>
      </c>
      <c r="D198" s="49"/>
      <c r="E198" s="126">
        <v>0</v>
      </c>
      <c r="F198" s="126">
        <v>0</v>
      </c>
      <c r="G198" s="134">
        <f>F198-E198</f>
        <v>0</v>
      </c>
      <c r="H198" s="130">
        <v>0</v>
      </c>
    </row>
    <row r="199" spans="1:8" ht="15">
      <c r="A199" s="11">
        <f>+A198+1</f>
        <v>107</v>
      </c>
      <c r="B199" s="46"/>
      <c r="C199" s="38" t="s">
        <v>97</v>
      </c>
      <c r="D199" s="49"/>
      <c r="E199" s="126">
        <v>0.5353</v>
      </c>
      <c r="F199" s="126">
        <v>0.5347</v>
      </c>
      <c r="G199" s="134">
        <f>F199-E199</f>
        <v>-0.0006000000000000449</v>
      </c>
      <c r="H199" s="130">
        <f>(F199/E199)-1</f>
        <v>-0.0011208668036616354</v>
      </c>
    </row>
    <row r="200" spans="1:8" ht="15">
      <c r="A200" s="11"/>
      <c r="B200" s="46"/>
      <c r="C200" s="38"/>
      <c r="D200" s="49"/>
      <c r="G200" s="101"/>
      <c r="H200" s="130"/>
    </row>
    <row r="201" spans="2:8" ht="15">
      <c r="B201" s="12"/>
      <c r="C201" s="38" t="s">
        <v>111</v>
      </c>
      <c r="D201" s="49"/>
      <c r="G201" s="101"/>
      <c r="H201" s="130"/>
    </row>
    <row r="202" spans="1:8" ht="15">
      <c r="A202" s="11">
        <f>+A199+1</f>
        <v>108</v>
      </c>
      <c r="B202" s="12"/>
      <c r="C202" s="38" t="s">
        <v>95</v>
      </c>
      <c r="D202" s="49"/>
      <c r="E202" s="127">
        <v>0.0551</v>
      </c>
      <c r="F202" s="127">
        <v>0.052</v>
      </c>
      <c r="G202" s="140">
        <f>F202-E202</f>
        <v>-0.0031000000000000055</v>
      </c>
      <c r="H202" s="130">
        <f>(F202/E202)-1</f>
        <v>-0.056261343012704246</v>
      </c>
    </row>
    <row r="203" spans="1:8" ht="15">
      <c r="A203" s="11">
        <f>+A202+1</f>
        <v>109</v>
      </c>
      <c r="B203" s="12"/>
      <c r="C203" s="38" t="s">
        <v>96</v>
      </c>
      <c r="D203" s="39"/>
      <c r="E203" s="127">
        <v>0</v>
      </c>
      <c r="F203" s="127">
        <v>0</v>
      </c>
      <c r="G203" s="140">
        <f>F203-E203</f>
        <v>0</v>
      </c>
      <c r="H203" s="130">
        <v>0</v>
      </c>
    </row>
    <row r="204" spans="1:8" ht="15">
      <c r="A204" s="11">
        <f>+A203+1</f>
        <v>110</v>
      </c>
      <c r="B204" s="12"/>
      <c r="C204" s="38" t="s">
        <v>97</v>
      </c>
      <c r="D204" s="39"/>
      <c r="E204" s="127">
        <v>0.111</v>
      </c>
      <c r="F204" s="127">
        <v>0.111</v>
      </c>
      <c r="G204" s="140">
        <f>F204-E204</f>
        <v>0</v>
      </c>
      <c r="H204" s="130">
        <f>(F204/E204)-1</f>
        <v>0</v>
      </c>
    </row>
    <row r="205" spans="1:8" ht="15">
      <c r="A205" s="11"/>
      <c r="B205" s="12"/>
      <c r="C205" s="38"/>
      <c r="D205" s="39"/>
      <c r="E205" s="127"/>
      <c r="F205" s="127"/>
      <c r="G205" s="141"/>
      <c r="H205" s="130"/>
    </row>
    <row r="206" spans="1:8" ht="15">
      <c r="A206" s="11"/>
      <c r="B206" s="12"/>
      <c r="C206" s="38" t="s">
        <v>112</v>
      </c>
      <c r="D206" s="39"/>
      <c r="E206" s="127"/>
      <c r="F206" s="127"/>
      <c r="G206" s="141"/>
      <c r="H206" s="130"/>
    </row>
    <row r="207" spans="1:8" ht="15">
      <c r="A207" s="11">
        <f>A204+1</f>
        <v>111</v>
      </c>
      <c r="B207" s="12"/>
      <c r="C207" s="38" t="s">
        <v>95</v>
      </c>
      <c r="D207" s="39"/>
      <c r="E207" s="127">
        <v>0.0256</v>
      </c>
      <c r="F207" s="127">
        <v>0.0242</v>
      </c>
      <c r="G207" s="140">
        <f>F207-E207</f>
        <v>-0.001400000000000002</v>
      </c>
      <c r="H207" s="130">
        <f>(F207/E207)-1</f>
        <v>-0.05468750000000011</v>
      </c>
    </row>
    <row r="208" spans="1:8" ht="15">
      <c r="A208" s="11">
        <f>A207+1</f>
        <v>112</v>
      </c>
      <c r="B208" s="12"/>
      <c r="C208" s="38" t="s">
        <v>96</v>
      </c>
      <c r="D208" s="39"/>
      <c r="E208" s="127">
        <v>0</v>
      </c>
      <c r="F208" s="127">
        <v>0</v>
      </c>
      <c r="G208" s="140">
        <f>F208-E208</f>
        <v>0</v>
      </c>
      <c r="H208" s="130">
        <v>0</v>
      </c>
    </row>
    <row r="209" spans="1:8" ht="15.75" thickBot="1">
      <c r="A209" s="11">
        <f>A208+1</f>
        <v>113</v>
      </c>
      <c r="B209" s="12"/>
      <c r="C209" s="38" t="s">
        <v>97</v>
      </c>
      <c r="D209" s="39"/>
      <c r="E209" s="128">
        <v>0.0594</v>
      </c>
      <c r="F209" s="128">
        <v>0.0594</v>
      </c>
      <c r="G209" s="143">
        <f>F209-E209</f>
        <v>0</v>
      </c>
      <c r="H209" s="130">
        <f>(F209/E209)-1</f>
        <v>0</v>
      </c>
    </row>
    <row r="210" spans="1:8" ht="15">
      <c r="A210" s="11">
        <f>A209+1</f>
        <v>114</v>
      </c>
      <c r="B210" s="12"/>
      <c r="C210" s="38" t="s">
        <v>113</v>
      </c>
      <c r="D210" s="39"/>
      <c r="E210" s="127">
        <v>0.085</v>
      </c>
      <c r="F210" s="127">
        <v>0.0836</v>
      </c>
      <c r="G210" s="140">
        <f>F210-E210</f>
        <v>-0.0014000000000000123</v>
      </c>
      <c r="H210" s="130">
        <f>(F210/E210)-1</f>
        <v>-0.016470588235294237</v>
      </c>
    </row>
    <row r="211" spans="1:8" ht="15">
      <c r="A211" s="11"/>
      <c r="B211" s="12"/>
      <c r="C211" s="38"/>
      <c r="D211" s="39"/>
      <c r="G211" s="131"/>
      <c r="H211" s="130"/>
    </row>
    <row r="212" spans="1:8" ht="15">
      <c r="A212" s="11"/>
      <c r="B212" s="12"/>
      <c r="C212" s="38" t="s">
        <v>117</v>
      </c>
      <c r="D212" s="39"/>
      <c r="G212" s="131"/>
      <c r="H212" s="130"/>
    </row>
    <row r="213" spans="1:8" ht="15">
      <c r="A213" s="11">
        <f>A210+1</f>
        <v>115</v>
      </c>
      <c r="B213" s="12"/>
      <c r="C213" s="38" t="s">
        <v>118</v>
      </c>
      <c r="D213" s="39"/>
      <c r="E213" s="126">
        <v>0.35</v>
      </c>
      <c r="F213" s="126">
        <v>0.35</v>
      </c>
      <c r="G213" s="134">
        <f>F213-E213</f>
        <v>0</v>
      </c>
      <c r="H213" s="130">
        <f>(F213/E213)-1</f>
        <v>0</v>
      </c>
    </row>
    <row r="214" spans="1:8" ht="15">
      <c r="A214" s="11">
        <f>A213+1</f>
        <v>116</v>
      </c>
      <c r="B214" s="12"/>
      <c r="C214" s="38" t="s">
        <v>119</v>
      </c>
      <c r="D214" s="39"/>
      <c r="E214" s="126">
        <v>0.0577</v>
      </c>
      <c r="F214" s="126">
        <v>0.0575</v>
      </c>
      <c r="G214" s="134">
        <f>F214-E214</f>
        <v>-0.0001999999999999988</v>
      </c>
      <c r="H214" s="130">
        <f>(F214/E214)-1</f>
        <v>-0.0034662045060658286</v>
      </c>
    </row>
    <row r="215" spans="1:21" ht="15">
      <c r="A215" s="11">
        <f>A214+1</f>
        <v>117</v>
      </c>
      <c r="B215" s="74"/>
      <c r="C215" s="75" t="s">
        <v>120</v>
      </c>
      <c r="D215" s="75"/>
      <c r="E215" s="126">
        <v>0</v>
      </c>
      <c r="F215" s="126">
        <v>0</v>
      </c>
      <c r="G215" s="134">
        <f>F215-E215</f>
        <v>0</v>
      </c>
      <c r="H215" s="130">
        <v>0</v>
      </c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21" ht="15">
      <c r="A216" s="73"/>
      <c r="B216" s="74"/>
      <c r="C216" s="75"/>
      <c r="D216" s="75"/>
      <c r="G216" s="131"/>
      <c r="H216" s="130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</row>
    <row r="217" spans="1:8" ht="15.75">
      <c r="A217" s="11"/>
      <c r="B217" s="12"/>
      <c r="C217" s="84" t="s">
        <v>98</v>
      </c>
      <c r="D217" s="95"/>
      <c r="G217" s="131"/>
      <c r="H217" s="130"/>
    </row>
    <row r="218" spans="1:8" ht="15">
      <c r="A218" s="11"/>
      <c r="B218" s="12"/>
      <c r="C218" s="75" t="s">
        <v>99</v>
      </c>
      <c r="D218" s="85" t="s">
        <v>5</v>
      </c>
      <c r="E218" s="132">
        <v>1</v>
      </c>
      <c r="F218" s="132">
        <v>1</v>
      </c>
      <c r="G218" s="142">
        <f>F218-E218</f>
        <v>0</v>
      </c>
      <c r="H218" s="130">
        <f>(F218/E218)-1</f>
        <v>0</v>
      </c>
    </row>
    <row r="219" spans="1:9" ht="15">
      <c r="A219" s="11"/>
      <c r="B219" s="12"/>
      <c r="C219" s="75" t="s">
        <v>100</v>
      </c>
      <c r="D219" s="85" t="s">
        <v>43</v>
      </c>
      <c r="E219" s="132">
        <v>0.225967</v>
      </c>
      <c r="F219" s="132">
        <v>0.22827</v>
      </c>
      <c r="G219" s="142">
        <f>F219-E219</f>
        <v>0.0023029999999999995</v>
      </c>
      <c r="H219" s="130">
        <f>(F219/E219)-1</f>
        <v>0.010191753663145509</v>
      </c>
      <c r="I219" s="151"/>
    </row>
    <row r="220" spans="1:9" ht="15">
      <c r="A220" s="11"/>
      <c r="B220" s="12"/>
      <c r="C220" s="75" t="s">
        <v>101</v>
      </c>
      <c r="D220" s="85" t="s">
        <v>79</v>
      </c>
      <c r="E220" s="132">
        <v>0.271105</v>
      </c>
      <c r="F220" s="132">
        <v>0.275777</v>
      </c>
      <c r="G220" s="142">
        <f>F220-E220</f>
        <v>0.0046720000000000095</v>
      </c>
      <c r="H220" s="130">
        <f>(F220/E220)-1</f>
        <v>0.017233175337968643</v>
      </c>
      <c r="I220" s="151"/>
    </row>
    <row r="221" spans="1:9" ht="15">
      <c r="A221" s="11"/>
      <c r="B221" s="12"/>
      <c r="C221" s="75" t="s">
        <v>102</v>
      </c>
      <c r="D221" s="85" t="s">
        <v>19</v>
      </c>
      <c r="E221" s="132">
        <v>0.953557</v>
      </c>
      <c r="F221" s="132">
        <v>0.950799</v>
      </c>
      <c r="G221" s="142">
        <f>F221-E221</f>
        <v>-0.002758000000000038</v>
      </c>
      <c r="H221" s="130">
        <f>(F221/E221)-1</f>
        <v>-0.0028923284082651435</v>
      </c>
      <c r="I221" s="151"/>
    </row>
    <row r="222" spans="1:9" ht="15">
      <c r="A222" s="11"/>
      <c r="B222" s="12"/>
      <c r="C222" s="74" t="s">
        <v>103</v>
      </c>
      <c r="D222" s="79" t="s">
        <v>22</v>
      </c>
      <c r="E222" s="132">
        <v>0.08055</v>
      </c>
      <c r="F222" s="132">
        <v>0.087622</v>
      </c>
      <c r="G222" s="142">
        <f>F222-E222</f>
        <v>0.007072000000000009</v>
      </c>
      <c r="H222" s="130">
        <f>(F222/E222)-1</f>
        <v>0.08779639975170705</v>
      </c>
      <c r="I222" s="151"/>
    </row>
    <row r="223" spans="1:8" ht="15">
      <c r="A223" s="11"/>
      <c r="B223" s="12"/>
      <c r="C223" s="74" t="s">
        <v>104</v>
      </c>
      <c r="D223" s="79" t="s">
        <v>17</v>
      </c>
      <c r="E223" s="155"/>
      <c r="G223" s="154"/>
      <c r="H223" s="25"/>
    </row>
    <row r="224" spans="1:8" ht="15">
      <c r="A224" s="11"/>
      <c r="B224" s="12"/>
      <c r="C224" s="60"/>
      <c r="D224" s="53"/>
      <c r="E224" s="53"/>
      <c r="F224" s="53"/>
      <c r="G224" s="119"/>
      <c r="H224" s="25"/>
    </row>
    <row r="225" spans="1:8" ht="15">
      <c r="A225" s="6"/>
      <c r="B225" s="15"/>
      <c r="C225" s="2"/>
      <c r="H225" s="24"/>
    </row>
    <row r="226" spans="1:8" ht="15">
      <c r="A226" s="11"/>
      <c r="B226" s="12"/>
      <c r="C226" s="60"/>
      <c r="D226" s="18"/>
      <c r="E226" s="18"/>
      <c r="F226" s="18"/>
      <c r="G226" s="18"/>
      <c r="H226" s="78"/>
    </row>
    <row r="227" spans="1:8" ht="15">
      <c r="A227" s="5"/>
      <c r="C227" s="7"/>
      <c r="D227" s="18"/>
      <c r="E227" s="18"/>
      <c r="F227" s="18"/>
      <c r="G227" s="18"/>
      <c r="H227" s="78"/>
    </row>
    <row r="228" spans="1:8" ht="15">
      <c r="A228" s="77"/>
      <c r="C228" s="7"/>
      <c r="D228" s="18"/>
      <c r="E228" s="18"/>
      <c r="F228" s="18"/>
      <c r="G228" s="18"/>
      <c r="H228" s="78"/>
    </row>
    <row r="229" spans="1:8" ht="15">
      <c r="A229" s="35"/>
      <c r="B229" s="15"/>
      <c r="C229" s="7"/>
      <c r="D229" s="18"/>
      <c r="E229" s="18"/>
      <c r="F229" s="18"/>
      <c r="G229" s="18"/>
      <c r="H229" s="78"/>
    </row>
    <row r="230" spans="1:8" ht="15">
      <c r="A230" s="64"/>
      <c r="B230" s="64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28"/>
      <c r="B232" s="28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5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78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115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19"/>
      <c r="B249" s="19"/>
      <c r="C249" s="7"/>
      <c r="D249" s="8"/>
      <c r="E249" s="8"/>
      <c r="F249" s="8"/>
      <c r="G249" s="8"/>
      <c r="H249" s="78"/>
    </row>
    <row r="250" spans="1:8" ht="15">
      <c r="A250" s="64"/>
      <c r="B250" s="64"/>
      <c r="C250" s="28"/>
      <c r="D250" s="28"/>
      <c r="E250" s="28"/>
      <c r="F250" s="28"/>
      <c r="G250" s="28"/>
      <c r="H250" s="24"/>
    </row>
    <row r="251" spans="1:8" ht="15">
      <c r="A251" s="64"/>
      <c r="B251" s="64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28"/>
      <c r="B254" s="28"/>
      <c r="C254" s="7"/>
      <c r="D254" s="28"/>
      <c r="E254" s="28"/>
      <c r="F254" s="28"/>
      <c r="G254" s="28"/>
      <c r="H254" s="24"/>
    </row>
    <row r="255" spans="1:8" ht="15">
      <c r="A255" s="64"/>
      <c r="B255" s="28"/>
      <c r="C255" s="28"/>
      <c r="D255" s="28"/>
      <c r="E255" s="28"/>
      <c r="F255" s="28"/>
      <c r="G255" s="28"/>
      <c r="H255" s="24"/>
    </row>
    <row r="256" spans="1:8" ht="15">
      <c r="A256" s="19"/>
      <c r="B256" s="19"/>
      <c r="C256" s="7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28"/>
      <c r="D258" s="8"/>
      <c r="E258" s="8"/>
      <c r="F258" s="8"/>
      <c r="G258" s="8"/>
      <c r="H258" s="78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28"/>
      <c r="E261" s="28"/>
      <c r="F261" s="28"/>
      <c r="G261" s="2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/>
      <c r="B266" s="19"/>
      <c r="C266" s="7"/>
      <c r="D266" s="8"/>
      <c r="E266" s="8"/>
      <c r="F266" s="8"/>
      <c r="G266" s="8"/>
      <c r="H266" s="24"/>
    </row>
    <row r="267" spans="1:8" ht="15">
      <c r="A267" s="19" t="s">
        <v>13</v>
      </c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8"/>
      <c r="E269" s="8"/>
      <c r="H269" s="24"/>
    </row>
    <row r="270" spans="1:8" ht="15">
      <c r="A270" s="19"/>
      <c r="B270" s="19"/>
      <c r="C270" s="7"/>
      <c r="D270" s="28"/>
      <c r="E270" s="28"/>
      <c r="F270" s="28"/>
      <c r="G270" s="28"/>
      <c r="H270" s="24"/>
    </row>
    <row r="271" spans="1:8" ht="15">
      <c r="A271" s="5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28"/>
      <c r="E272" s="28"/>
      <c r="F272" s="28"/>
      <c r="G272" s="28"/>
      <c r="H272" s="24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8"/>
      <c r="E275" s="8"/>
      <c r="F275" s="8"/>
      <c r="G275" s="8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">
      <c r="A283" s="19"/>
      <c r="B283" s="19"/>
      <c r="C283" s="7"/>
      <c r="D283" s="60"/>
      <c r="E283" s="60"/>
      <c r="F283" s="60"/>
      <c r="G283" s="60"/>
      <c r="H283" s="78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.75">
      <c r="A286" s="79"/>
      <c r="B286" s="74"/>
      <c r="C286" s="75"/>
      <c r="D286" s="75"/>
      <c r="E286" s="75"/>
      <c r="F286" s="80"/>
      <c r="G286" s="80"/>
      <c r="H286" s="109"/>
    </row>
    <row r="287" spans="1:8" ht="15">
      <c r="A287" s="5"/>
      <c r="B287" s="74"/>
      <c r="C287" s="75"/>
      <c r="D287" s="75"/>
      <c r="E287" s="75"/>
      <c r="F287" s="75"/>
      <c r="G287" s="75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">
      <c r="A295" s="79"/>
      <c r="B295" s="74"/>
      <c r="C295" s="75"/>
      <c r="D295" s="81"/>
      <c r="E295" s="81"/>
      <c r="F295" s="81"/>
      <c r="G295" s="81"/>
      <c r="H295" s="109"/>
    </row>
    <row r="296" spans="1:8" ht="15.75">
      <c r="A296" s="5"/>
      <c r="B296" s="12"/>
      <c r="C296" s="3"/>
      <c r="D296" s="4"/>
      <c r="E296" s="4"/>
      <c r="F296" s="9"/>
      <c r="G296" s="9"/>
      <c r="H296" s="109"/>
    </row>
    <row r="297" spans="1:8" ht="15.75">
      <c r="A297" s="11"/>
      <c r="B297" s="12"/>
      <c r="C297" s="3"/>
      <c r="D297" s="95"/>
      <c r="E297" s="95"/>
      <c r="F297" s="9"/>
      <c r="G297" s="9"/>
      <c r="H297" s="109"/>
    </row>
    <row r="298" spans="1:8" ht="15">
      <c r="A298" s="11"/>
      <c r="B298" s="12"/>
      <c r="C298" s="2"/>
      <c r="D298" s="96"/>
      <c r="E298" s="96"/>
      <c r="F298" s="107"/>
      <c r="G298" s="107"/>
      <c r="H298" s="109"/>
    </row>
    <row r="299" spans="1:8" ht="15">
      <c r="A299" s="11"/>
      <c r="B299" s="12"/>
      <c r="C299" s="2"/>
      <c r="D299" s="97"/>
      <c r="E299" s="97"/>
      <c r="F299" s="30"/>
      <c r="G299" s="30"/>
      <c r="H299" s="109"/>
    </row>
    <row r="300" spans="1:8" ht="15">
      <c r="A300" s="11"/>
      <c r="B300" s="12"/>
      <c r="C300" s="2"/>
      <c r="D300" s="9"/>
      <c r="E300" s="9"/>
      <c r="F300" s="9"/>
      <c r="G300" s="9"/>
      <c r="H300" s="109"/>
    </row>
    <row r="301" spans="1:8" ht="15.75">
      <c r="A301" s="11"/>
      <c r="B301" s="12"/>
      <c r="C301" s="2"/>
      <c r="D301" s="56"/>
      <c r="E301" s="56"/>
      <c r="F301" s="9"/>
      <c r="G301" s="9"/>
      <c r="H301" s="109"/>
    </row>
    <row r="302" spans="1:8" ht="15">
      <c r="A302" s="11"/>
      <c r="B302" s="12"/>
      <c r="C302" s="2"/>
      <c r="D302" s="6"/>
      <c r="E302" s="6"/>
      <c r="F302" s="9"/>
      <c r="G302" s="9"/>
      <c r="H302" s="109"/>
    </row>
    <row r="303" spans="1:8" ht="15">
      <c r="A303" s="11"/>
      <c r="B303" s="12"/>
      <c r="C303" s="2"/>
      <c r="D303" s="9"/>
      <c r="E303" s="9"/>
      <c r="F303" s="9"/>
      <c r="G303" s="9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74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79"/>
      <c r="B313" s="82"/>
      <c r="C313" s="75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83"/>
      <c r="B318" s="82"/>
      <c r="C318" s="81"/>
      <c r="D318" s="81"/>
      <c r="E318" s="81"/>
      <c r="F318" s="81"/>
      <c r="G318" s="81"/>
      <c r="H318" s="109"/>
    </row>
    <row r="319" spans="1:8" ht="15">
      <c r="A319" s="79"/>
      <c r="B319" s="74"/>
      <c r="D319" s="81"/>
      <c r="E319" s="81"/>
      <c r="F319" s="81"/>
      <c r="G319" s="81"/>
      <c r="H319" s="109"/>
    </row>
    <row r="320" spans="1:8" ht="15">
      <c r="A320" s="79"/>
      <c r="C320" s="60"/>
      <c r="D320" s="75"/>
      <c r="E320" s="75"/>
      <c r="F320" s="75"/>
      <c r="G320" s="75"/>
      <c r="H320" s="109"/>
    </row>
    <row r="321" spans="1:8" ht="15">
      <c r="A321" s="79"/>
      <c r="C321" s="60"/>
      <c r="D321" s="86"/>
      <c r="E321" s="86"/>
      <c r="F321" s="75"/>
      <c r="G321" s="75"/>
      <c r="H321" s="109"/>
    </row>
    <row r="322" spans="1:8" ht="15.75">
      <c r="A322" s="79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6"/>
      <c r="E323" s="86"/>
      <c r="F323" s="75"/>
      <c r="G323" s="75"/>
      <c r="H323" s="109"/>
    </row>
    <row r="324" spans="1:8" ht="15.75">
      <c r="A324" s="74"/>
      <c r="B324" s="74"/>
      <c r="C324" s="87"/>
      <c r="D324" s="88"/>
      <c r="E324" s="88"/>
      <c r="F324" s="75"/>
      <c r="G324" s="75"/>
      <c r="H324" s="109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.75">
      <c r="A326" s="74"/>
      <c r="B326" s="74"/>
      <c r="C326" s="89"/>
      <c r="D326" s="90"/>
      <c r="E326" s="90"/>
      <c r="F326" s="74"/>
      <c r="G326" s="74"/>
      <c r="H326" s="114"/>
    </row>
    <row r="327" spans="1:8" ht="15">
      <c r="A327" s="60"/>
      <c r="B327" s="60"/>
      <c r="C327" s="60"/>
      <c r="D327" s="91"/>
      <c r="E327" s="91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60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  <row r="1105" spans="1:8" ht="15">
      <c r="A1105" s="92"/>
      <c r="B1105" s="60"/>
      <c r="C1105" s="60"/>
      <c r="D1105" s="60"/>
      <c r="E1105" s="60"/>
      <c r="F1105" s="60"/>
      <c r="G1105" s="60"/>
      <c r="H1105" s="116"/>
    </row>
  </sheetData>
  <sheetProtection/>
  <mergeCells count="9">
    <mergeCell ref="A1:I1"/>
    <mergeCell ref="A163:I163"/>
    <mergeCell ref="A165:I165"/>
    <mergeCell ref="A3:I3"/>
    <mergeCell ref="A5:I5"/>
    <mergeCell ref="A101:I101"/>
    <mergeCell ref="A103:I103"/>
    <mergeCell ref="A45:I45"/>
    <mergeCell ref="A47:I47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3" max="8" man="1"/>
    <brk id="99" max="8" man="1"/>
    <brk id="1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/>
  <dc:creator/>
  <cp:keywords/>
  <dc:description/>
  <cp:lastModifiedBy/>
  <dcterms:created xsi:type="dcterms:W3CDTF">1900-01-01T05:00:00Z</dcterms:created>
  <dcterms:modified xsi:type="dcterms:W3CDTF">2018-06-01T18:20:59Z</dcterms:modified>
  <cp:category/>
  <cp:version/>
  <cp:contentType/>
  <cp:contentStatus/>
</cp:coreProperties>
</file>